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activeTab="5"/>
  </bookViews>
  <sheets>
    <sheet name="grupa |C" sheetId="1" r:id="rId1"/>
    <sheet name="grupa b" sheetId="4" r:id="rId2"/>
    <sheet name="grupa a" sheetId="5" r:id="rId3"/>
    <sheet name="FINAL A" sheetId="6" r:id="rId4"/>
    <sheet name="FINAL B" sheetId="7" r:id="rId5"/>
    <sheet name="FINAL C" sheetId="8" r:id="rId6"/>
  </sheets>
  <calcPr calcId="145621"/>
</workbook>
</file>

<file path=xl/calcChain.xml><?xml version="1.0" encoding="utf-8"?>
<calcChain xmlns="http://schemas.openxmlformats.org/spreadsheetml/2006/main">
  <c r="N7" i="8" l="1"/>
  <c r="N8" i="8"/>
  <c r="N9" i="8"/>
  <c r="N6" i="8"/>
  <c r="N6" i="6" l="1"/>
  <c r="N7" i="6" l="1"/>
  <c r="N8" i="6"/>
  <c r="N9" i="6"/>
  <c r="N8" i="7"/>
  <c r="N9" i="7"/>
  <c r="N6" i="7"/>
  <c r="N7" i="7"/>
  <c r="V14" i="1" l="1"/>
  <c r="V15" i="1"/>
  <c r="W13" i="4"/>
  <c r="P5" i="1"/>
  <c r="P5" i="5"/>
  <c r="P6" i="5"/>
  <c r="M8" i="8"/>
  <c r="O8" i="8" s="1"/>
  <c r="M9" i="8"/>
  <c r="O9" i="8" s="1"/>
  <c r="M6" i="8"/>
  <c r="O6" i="8" s="1"/>
  <c r="M7" i="8"/>
  <c r="O7" i="8" s="1"/>
  <c r="M7" i="7"/>
  <c r="O7" i="7" s="1"/>
  <c r="M6" i="7"/>
  <c r="O6" i="7" s="1"/>
  <c r="M9" i="7"/>
  <c r="O9" i="7" s="1"/>
  <c r="M8" i="7"/>
  <c r="O8" i="7" s="1"/>
  <c r="M6" i="6"/>
  <c r="O6" i="6" s="1"/>
  <c r="M7" i="6"/>
  <c r="O7" i="6" s="1"/>
  <c r="M8" i="6"/>
  <c r="O8" i="6" s="1"/>
  <c r="M9" i="6"/>
  <c r="O9" i="6" s="1"/>
  <c r="W13" i="1"/>
  <c r="W12" i="4" l="1"/>
  <c r="W8" i="4"/>
  <c r="W6" i="4"/>
  <c r="W11" i="4"/>
  <c r="W10" i="4"/>
  <c r="W7" i="4"/>
  <c r="W9" i="4"/>
  <c r="W5" i="4"/>
  <c r="W11" i="1"/>
  <c r="W12" i="1"/>
  <c r="W10" i="1"/>
  <c r="W8" i="1"/>
  <c r="W9" i="1"/>
  <c r="W7" i="1"/>
  <c r="W5" i="1"/>
  <c r="W6" i="1"/>
  <c r="W9" i="5"/>
  <c r="W5" i="5"/>
  <c r="W8" i="5"/>
  <c r="W11" i="5"/>
  <c r="W12" i="5"/>
  <c r="W10" i="5"/>
  <c r="W7" i="5"/>
  <c r="W13" i="5"/>
  <c r="W6" i="5"/>
  <c r="N11" i="5" l="1"/>
  <c r="N12" i="5"/>
  <c r="N13" i="5"/>
  <c r="O6" i="5"/>
  <c r="U6" i="5" s="1"/>
  <c r="V6" i="5" s="1"/>
  <c r="O9" i="5"/>
  <c r="U9" i="5" s="1"/>
  <c r="V9" i="5" s="1"/>
  <c r="O8" i="5"/>
  <c r="U8" i="5" s="1"/>
  <c r="V8" i="5" s="1"/>
  <c r="O12" i="5"/>
  <c r="U12" i="5" s="1"/>
  <c r="V12" i="5" s="1"/>
  <c r="O7" i="5"/>
  <c r="U7" i="5" s="1"/>
  <c r="V7" i="5" s="1"/>
  <c r="O14" i="5"/>
  <c r="O15" i="5"/>
  <c r="O16" i="5"/>
  <c r="O17" i="5"/>
  <c r="O18" i="5"/>
  <c r="O11" i="5"/>
  <c r="U11" i="5" s="1"/>
  <c r="V11" i="5" s="1"/>
  <c r="O19" i="5"/>
  <c r="O5" i="5"/>
  <c r="U5" i="5" s="1"/>
  <c r="V5" i="5" s="1"/>
  <c r="O13" i="5"/>
  <c r="U13" i="5" s="1"/>
  <c r="V13" i="5" s="1"/>
  <c r="N19" i="5"/>
  <c r="P11" i="5"/>
  <c r="P13" i="5"/>
  <c r="P19" i="5"/>
  <c r="O8" i="4"/>
  <c r="U8" i="4" s="1"/>
  <c r="V8" i="4" s="1"/>
  <c r="O12" i="4"/>
  <c r="U12" i="4" s="1"/>
  <c r="V12" i="4" s="1"/>
  <c r="O15" i="4"/>
  <c r="O13" i="4"/>
  <c r="U13" i="4" s="1"/>
  <c r="V13" i="4" s="1"/>
  <c r="O16" i="4"/>
  <c r="O17" i="4"/>
  <c r="O5" i="4"/>
  <c r="U5" i="4" s="1"/>
  <c r="V5" i="4" s="1"/>
  <c r="O9" i="4"/>
  <c r="O7" i="4"/>
  <c r="U7" i="4" s="1"/>
  <c r="V7" i="4" s="1"/>
  <c r="O10" i="4"/>
  <c r="U10" i="4" s="1"/>
  <c r="V10" i="4" s="1"/>
  <c r="O11" i="4"/>
  <c r="U11" i="4" s="1"/>
  <c r="V11" i="4" s="1"/>
  <c r="O6" i="4"/>
  <c r="U6" i="4" s="1"/>
  <c r="V6" i="4" s="1"/>
  <c r="O14" i="4"/>
  <c r="P10" i="4"/>
  <c r="N10" i="4"/>
  <c r="P16" i="5"/>
  <c r="N16" i="5"/>
  <c r="N5" i="5"/>
  <c r="P18" i="5"/>
  <c r="N18" i="5"/>
  <c r="P15" i="5"/>
  <c r="N15" i="5"/>
  <c r="P14" i="5"/>
  <c r="N14" i="5"/>
  <c r="P12" i="5"/>
  <c r="P9" i="5"/>
  <c r="N9" i="5"/>
  <c r="P8" i="5"/>
  <c r="N8" i="5"/>
  <c r="P17" i="5"/>
  <c r="N17" i="5"/>
  <c r="P10" i="5"/>
  <c r="O10" i="5"/>
  <c r="U10" i="5" s="1"/>
  <c r="V10" i="5" s="1"/>
  <c r="N10" i="5"/>
  <c r="N6" i="5"/>
  <c r="P7" i="5"/>
  <c r="N7" i="5"/>
  <c r="P5" i="4"/>
  <c r="N5" i="4"/>
  <c r="P11" i="4"/>
  <c r="N11" i="4"/>
  <c r="P15" i="4"/>
  <c r="N15" i="4"/>
  <c r="P8" i="4"/>
  <c r="N8" i="4"/>
  <c r="P6" i="4"/>
  <c r="N6" i="4"/>
  <c r="P12" i="4"/>
  <c r="N12" i="4"/>
  <c r="P13" i="4"/>
  <c r="N13" i="4"/>
  <c r="P9" i="4"/>
  <c r="N9" i="4"/>
  <c r="P17" i="4"/>
  <c r="N17" i="4"/>
  <c r="P16" i="4"/>
  <c r="N16" i="4"/>
  <c r="P7" i="4"/>
  <c r="N7" i="4"/>
  <c r="P14" i="4"/>
  <c r="N14" i="4"/>
  <c r="P7" i="1"/>
  <c r="P9" i="1"/>
  <c r="P8" i="1"/>
  <c r="P10" i="1"/>
  <c r="P12" i="1"/>
  <c r="P14" i="1"/>
  <c r="P11" i="1"/>
  <c r="P15" i="1"/>
  <c r="P13" i="1"/>
  <c r="P16" i="1"/>
  <c r="P6" i="1"/>
  <c r="N5" i="1"/>
  <c r="N7" i="1"/>
  <c r="N14" i="1"/>
  <c r="N9" i="1"/>
  <c r="N10" i="1"/>
  <c r="N11" i="1"/>
  <c r="N15" i="1"/>
  <c r="N8" i="1"/>
  <c r="N12" i="1"/>
  <c r="N13" i="1"/>
  <c r="N16" i="1"/>
  <c r="N6" i="1"/>
  <c r="O5" i="1"/>
  <c r="U5" i="1" s="1"/>
  <c r="V5" i="1" s="1"/>
  <c r="O7" i="1"/>
  <c r="U7" i="1" s="1"/>
  <c r="V7" i="1" s="1"/>
  <c r="O14" i="1"/>
  <c r="O9" i="1"/>
  <c r="U9" i="1" s="1"/>
  <c r="V9" i="1" s="1"/>
  <c r="O10" i="1"/>
  <c r="U10" i="1" s="1"/>
  <c r="V10" i="1" s="1"/>
  <c r="O11" i="1"/>
  <c r="U11" i="1" s="1"/>
  <c r="V11" i="1" s="1"/>
  <c r="O15" i="1"/>
  <c r="O8" i="1"/>
  <c r="U8" i="1" s="1"/>
  <c r="V8" i="1" s="1"/>
  <c r="O12" i="1"/>
  <c r="U12" i="1" s="1"/>
  <c r="V12" i="1" s="1"/>
  <c r="O13" i="1"/>
  <c r="U13" i="1" s="1"/>
  <c r="V13" i="1" s="1"/>
  <c r="O16" i="1"/>
  <c r="O6" i="1"/>
  <c r="U6" i="1" s="1"/>
  <c r="V6" i="1" s="1"/>
  <c r="N17" i="1"/>
  <c r="N18" i="1"/>
  <c r="N19" i="1"/>
  <c r="U9" i="4" l="1"/>
  <c r="V9" i="4" s="1"/>
  <c r="O17" i="1"/>
  <c r="O18" i="1"/>
  <c r="O19" i="1"/>
  <c r="O18" i="4"/>
  <c r="O19" i="4"/>
  <c r="N19" i="4" l="1"/>
  <c r="N18" i="4"/>
</calcChain>
</file>

<file path=xl/sharedStrings.xml><?xml version="1.0" encoding="utf-8"?>
<sst xmlns="http://schemas.openxmlformats.org/spreadsheetml/2006/main" count="212" uniqueCount="76">
  <si>
    <t>LP.</t>
  </si>
  <si>
    <t>Nr licencji</t>
  </si>
  <si>
    <t>NAZWISKO I IMIĘ</t>
  </si>
  <si>
    <t>GRUPA</t>
  </si>
  <si>
    <t>BONUS</t>
  </si>
  <si>
    <t>1GRA</t>
  </si>
  <si>
    <t>2GRA</t>
  </si>
  <si>
    <t>3GRA</t>
  </si>
  <si>
    <t>4GRA</t>
  </si>
  <si>
    <t>5GRA</t>
  </si>
  <si>
    <t>6GRA</t>
  </si>
  <si>
    <t xml:space="preserve">RAZEM </t>
  </si>
  <si>
    <t>A</t>
  </si>
  <si>
    <t>B</t>
  </si>
  <si>
    <t>C</t>
  </si>
  <si>
    <t>FLISYKOWSKA MAGDALENA</t>
  </si>
  <si>
    <t>ŻURAWIK JUREK</t>
  </si>
  <si>
    <t>PAJĄK BOŻENA</t>
  </si>
  <si>
    <t>SIMIŃSKA KAMILA</t>
  </si>
  <si>
    <t>TOTALL</t>
  </si>
  <si>
    <t>PALIWODA PAULINA</t>
  </si>
  <si>
    <t>ZIMNY MATEUSZ</t>
  </si>
  <si>
    <t>GRZECA TOMASZ</t>
  </si>
  <si>
    <t>KORKOWSKI RYSZARD</t>
  </si>
  <si>
    <t>WYNIKI GRUPA C FINAŁ FUNBOWLING 20-21.06</t>
  </si>
  <si>
    <t>7GRA</t>
  </si>
  <si>
    <t>8GRA</t>
  </si>
  <si>
    <t>KŁOPOTOWSKI RYSZARD</t>
  </si>
  <si>
    <t>GULCZYŃSKI ZBIGNIEW</t>
  </si>
  <si>
    <t>RUTKOWSKA PAULINA</t>
  </si>
  <si>
    <t>CICHOWLAS GRZEGORZ</t>
  </si>
  <si>
    <t>FRYDRYCH WIESŁAW</t>
  </si>
  <si>
    <t>HULECKA AGNIESZKA</t>
  </si>
  <si>
    <t>PALIWODA LUKASZ</t>
  </si>
  <si>
    <t>MACKIEWICZ MACIEJ</t>
  </si>
  <si>
    <t>FRYDRYCH LILLA</t>
  </si>
  <si>
    <t>srednia</t>
  </si>
  <si>
    <t>WYNIKI GRUPA B FINAŁ FUNBOWLING 20-21.06</t>
  </si>
  <si>
    <t>WYNIKI GRUPA A FINAŁ FUNBOWLING 20-21.06</t>
  </si>
  <si>
    <t>BRODOWSKI ROMAN</t>
  </si>
  <si>
    <t>DRZEWIECKI TOMASZ</t>
  </si>
  <si>
    <t>GORSKI WOJCIECH</t>
  </si>
  <si>
    <t>GRZYMKOWSKI KRZYSZTOF</t>
  </si>
  <si>
    <t>KAMIL OLEJNICZAK</t>
  </si>
  <si>
    <t>REHLIS ALEKSANDER</t>
  </si>
  <si>
    <t>BANNACH JAKUB</t>
  </si>
  <si>
    <t>WIEHNO MICHAŁ</t>
  </si>
  <si>
    <t>HULECKI JAN</t>
  </si>
  <si>
    <t>NOWAK PRZEMYSŁAW</t>
  </si>
  <si>
    <t>PREUS PATRYK</t>
  </si>
  <si>
    <t>KUCIŃSKI JACEK</t>
  </si>
  <si>
    <t>OLEJNICZAK TOMASZ</t>
  </si>
  <si>
    <t>RYBICKI MICHAŁ</t>
  </si>
  <si>
    <t>RYBICKI KAZIMIERZ</t>
  </si>
  <si>
    <t>LUTOWSKI TOMASZ</t>
  </si>
  <si>
    <t>JABŁOŃSKI JANUSZ</t>
  </si>
  <si>
    <t>RYBICKI MAREK</t>
  </si>
  <si>
    <t>DĘBOWSKI JACEK</t>
  </si>
  <si>
    <t>PAJĄK MIROSŁAW</t>
  </si>
  <si>
    <t>SASNAUKAS LINAS</t>
  </si>
  <si>
    <t>WIERZBOWSKI PAWEŁ</t>
  </si>
  <si>
    <t>PAJĄK DARIA</t>
  </si>
  <si>
    <t>ELIMINACJE</t>
  </si>
  <si>
    <t>9GRA</t>
  </si>
  <si>
    <t>10GRA</t>
  </si>
  <si>
    <t>11GRA</t>
  </si>
  <si>
    <t>12GRA</t>
  </si>
  <si>
    <t>FINAŁ A</t>
  </si>
  <si>
    <t>HNDC</t>
  </si>
  <si>
    <t>FINAŁ B</t>
  </si>
  <si>
    <t>FINAŁ C</t>
  </si>
  <si>
    <t xml:space="preserve">BONUS 1 </t>
  </si>
  <si>
    <t xml:space="preserve">BONUS 3 </t>
  </si>
  <si>
    <t>GRA 2</t>
  </si>
  <si>
    <t xml:space="preserve">BONUS 2 </t>
  </si>
  <si>
    <t>PÓŁFINAŁ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</si>
</sst>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6"/>
      <color rgb="FF9C6500"/>
      <name val="Calibri"/>
      <family val="2"/>
      <charset val="238"/>
      <scheme val="minor"/>
    </font>
    <font>
      <b/>
      <sz val="28"/>
      <color rgb="FF9C65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u/>
      <sz val="26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u/>
      <sz val="2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7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6" xfId="0" applyBorder="1"/>
    <xf numFmtId="0" fontId="0" fillId="2" borderId="6" xfId="0" applyFill="1" applyBorder="1"/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7" borderId="0" xfId="1"/>
    <xf numFmtId="0" fontId="1" fillId="2" borderId="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/>
    <xf numFmtId="0" fontId="8" fillId="2" borderId="6" xfId="0" applyFont="1" applyFill="1" applyBorder="1"/>
    <xf numFmtId="1" fontId="8" fillId="3" borderId="6" xfId="0" applyNumberFormat="1" applyFont="1" applyFill="1" applyBorder="1" applyAlignment="1">
      <alignment horizontal="center"/>
    </xf>
    <xf numFmtId="0" fontId="8" fillId="0" borderId="0" xfId="0" applyFont="1" applyBorder="1"/>
    <xf numFmtId="2" fontId="8" fillId="0" borderId="0" xfId="0" applyNumberFormat="1" applyFont="1"/>
    <xf numFmtId="0" fontId="8" fillId="0" borderId="5" xfId="0" applyFont="1" applyBorder="1"/>
    <xf numFmtId="0" fontId="8" fillId="0" borderId="11" xfId="0" applyFont="1" applyBorder="1"/>
    <xf numFmtId="0" fontId="8" fillId="0" borderId="0" xfId="0" applyFont="1"/>
    <xf numFmtId="0" fontId="8" fillId="0" borderId="1" xfId="0" applyFont="1" applyBorder="1"/>
    <xf numFmtId="0" fontId="8" fillId="2" borderId="1" xfId="0" applyFont="1" applyFill="1" applyBorder="1"/>
    <xf numFmtId="0" fontId="8" fillId="0" borderId="8" xfId="0" applyFont="1" applyBorder="1"/>
    <xf numFmtId="0" fontId="8" fillId="0" borderId="12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3" xfId="0" applyFont="1" applyBorder="1"/>
    <xf numFmtId="0" fontId="8" fillId="0" borderId="4" xfId="0" applyFont="1" applyBorder="1"/>
    <xf numFmtId="0" fontId="10" fillId="0" borderId="1" xfId="0" applyFont="1" applyBorder="1"/>
    <xf numFmtId="0" fontId="10" fillId="0" borderId="10" xfId="0" applyFont="1" applyBorder="1"/>
    <xf numFmtId="0" fontId="8" fillId="2" borderId="10" xfId="0" applyFont="1" applyFill="1" applyBorder="1"/>
    <xf numFmtId="0" fontId="8" fillId="2" borderId="4" xfId="0" applyFont="1" applyFill="1" applyBorder="1"/>
    <xf numFmtId="1" fontId="8" fillId="3" borderId="1" xfId="0" applyNumberFormat="1" applyFont="1" applyFill="1" applyBorder="1" applyAlignment="1">
      <alignment horizontal="center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8" fillId="0" borderId="7" xfId="0" applyFont="1" applyBorder="1"/>
    <xf numFmtId="0" fontId="1" fillId="2" borderId="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5" fillId="7" borderId="0" xfId="1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4" fillId="7" borderId="0" xfId="1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</cellXfs>
  <cellStyles count="2">
    <cellStyle name="Neutralne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9"/>
  <sheetViews>
    <sheetView zoomScale="78" zoomScaleNormal="78" workbookViewId="0">
      <selection activeCell="E27" sqref="E27"/>
    </sheetView>
  </sheetViews>
  <sheetFormatPr defaultRowHeight="15" x14ac:dyDescent="0.25"/>
  <cols>
    <col min="1" max="1" width="6.140625" customWidth="1"/>
    <col min="2" max="2" width="10.7109375" customWidth="1"/>
    <col min="3" max="3" width="27.5703125" customWidth="1"/>
    <col min="4" max="4" width="7.140625" style="18" customWidth="1"/>
    <col min="6" max="6" width="10" bestFit="1" customWidth="1"/>
    <col min="11" max="13" width="10" customWidth="1"/>
    <col min="14" max="14" width="18" customWidth="1"/>
  </cols>
  <sheetData>
    <row r="1" spans="1:28" ht="15" customHeight="1" x14ac:dyDescent="0.25">
      <c r="A1" s="74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</row>
    <row r="2" spans="1:28" ht="1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33" customHeight="1" x14ac:dyDescent="0.55000000000000004">
      <c r="A3" s="75" t="s">
        <v>62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14"/>
      <c r="Q3" s="76" t="s">
        <v>75</v>
      </c>
      <c r="R3" s="76"/>
      <c r="S3" s="76"/>
      <c r="T3" s="76"/>
      <c r="U3" s="76"/>
      <c r="V3" s="76"/>
      <c r="W3" s="76"/>
    </row>
    <row r="4" spans="1:28" ht="16.5" thickBot="1" x14ac:dyDescent="0.3">
      <c r="A4" s="45" t="s">
        <v>0</v>
      </c>
      <c r="B4" s="45" t="s">
        <v>1</v>
      </c>
      <c r="C4" s="45" t="s">
        <v>2</v>
      </c>
      <c r="D4" s="55" t="s">
        <v>3</v>
      </c>
      <c r="E4" s="55" t="s">
        <v>4</v>
      </c>
      <c r="F4" s="55" t="s">
        <v>5</v>
      </c>
      <c r="G4" s="55" t="s">
        <v>6</v>
      </c>
      <c r="H4" s="55" t="s">
        <v>7</v>
      </c>
      <c r="I4" s="55" t="s">
        <v>8</v>
      </c>
      <c r="J4" s="55" t="s">
        <v>9</v>
      </c>
      <c r="K4" s="55" t="s">
        <v>10</v>
      </c>
      <c r="L4" s="55" t="s">
        <v>25</v>
      </c>
      <c r="M4" s="55" t="s">
        <v>26</v>
      </c>
      <c r="N4" s="47" t="s">
        <v>11</v>
      </c>
      <c r="O4" s="48" t="s">
        <v>19</v>
      </c>
      <c r="P4" s="48" t="s">
        <v>36</v>
      </c>
      <c r="Q4" s="55" t="s">
        <v>63</v>
      </c>
      <c r="R4" s="55" t="s">
        <v>64</v>
      </c>
      <c r="S4" s="55" t="s">
        <v>65</v>
      </c>
      <c r="T4" s="55" t="s">
        <v>66</v>
      </c>
      <c r="U4" s="70" t="s">
        <v>11</v>
      </c>
      <c r="V4" s="48" t="s">
        <v>19</v>
      </c>
      <c r="W4" s="48" t="s">
        <v>36</v>
      </c>
      <c r="X4" s="31"/>
    </row>
    <row r="5" spans="1:28" ht="16.5" thickBot="1" x14ac:dyDescent="0.3">
      <c r="A5" s="67">
        <v>1</v>
      </c>
      <c r="B5" s="24">
        <v>988</v>
      </c>
      <c r="C5" s="24" t="s">
        <v>15</v>
      </c>
      <c r="D5" s="51" t="s">
        <v>14</v>
      </c>
      <c r="E5" s="51">
        <v>10</v>
      </c>
      <c r="F5" s="56">
        <v>205</v>
      </c>
      <c r="G5" s="56">
        <v>193</v>
      </c>
      <c r="H5" s="56">
        <v>200</v>
      </c>
      <c r="I5" s="56">
        <v>204</v>
      </c>
      <c r="J5" s="56">
        <v>180</v>
      </c>
      <c r="K5" s="56">
        <v>183</v>
      </c>
      <c r="L5" s="56">
        <v>211</v>
      </c>
      <c r="M5" s="56">
        <v>200</v>
      </c>
      <c r="N5" s="26">
        <f t="shared" ref="N5:N16" si="0">SUM(F5:M5)</f>
        <v>1576</v>
      </c>
      <c r="O5" s="71">
        <f t="shared" ref="O5:O16" si="1">SUM(F5:M5)+COUNT(F5:M5)*E5</f>
        <v>1656</v>
      </c>
      <c r="P5" s="28">
        <f t="shared" ref="P5:P16" si="2">AVERAGE(F5:M5)</f>
        <v>197</v>
      </c>
      <c r="Q5" s="61">
        <v>173</v>
      </c>
      <c r="R5" s="56">
        <v>181</v>
      </c>
      <c r="S5" s="56">
        <v>140</v>
      </c>
      <c r="T5" s="62">
        <v>189</v>
      </c>
      <c r="U5" s="23">
        <f t="shared" ref="U5:U13" si="3">O5+SUM(Q5:T5)</f>
        <v>2339</v>
      </c>
      <c r="V5" s="27">
        <f t="shared" ref="V5:V15" si="4">U5+COUNT(Q5:T5)*E5</f>
        <v>2379</v>
      </c>
      <c r="W5" s="28">
        <f t="shared" ref="W5:W13" si="5">AVERAGE(F5:M5,Q5:T5)</f>
        <v>188.25</v>
      </c>
      <c r="X5" s="31"/>
    </row>
    <row r="6" spans="1:28" ht="16.5" thickBot="1" x14ac:dyDescent="0.3">
      <c r="A6" s="68">
        <v>2</v>
      </c>
      <c r="B6" s="32"/>
      <c r="C6" s="32" t="s">
        <v>28</v>
      </c>
      <c r="D6" s="52" t="s">
        <v>14</v>
      </c>
      <c r="E6" s="52"/>
      <c r="F6" s="57">
        <v>236</v>
      </c>
      <c r="G6" s="57">
        <v>235</v>
      </c>
      <c r="H6" s="57">
        <v>200</v>
      </c>
      <c r="I6" s="57">
        <v>190</v>
      </c>
      <c r="J6" s="57">
        <v>175</v>
      </c>
      <c r="K6" s="57">
        <v>189</v>
      </c>
      <c r="L6" s="57">
        <v>234</v>
      </c>
      <c r="M6" s="57">
        <v>204</v>
      </c>
      <c r="N6" s="26">
        <f t="shared" si="0"/>
        <v>1663</v>
      </c>
      <c r="O6" s="71">
        <f t="shared" si="1"/>
        <v>1663</v>
      </c>
      <c r="P6" s="28">
        <f t="shared" si="2"/>
        <v>207.875</v>
      </c>
      <c r="Q6" s="63">
        <v>172</v>
      </c>
      <c r="R6" s="57">
        <v>152</v>
      </c>
      <c r="S6" s="57">
        <v>190</v>
      </c>
      <c r="T6" s="64">
        <v>171</v>
      </c>
      <c r="U6" s="23">
        <f t="shared" si="3"/>
        <v>2348</v>
      </c>
      <c r="V6" s="27">
        <f t="shared" si="4"/>
        <v>2348</v>
      </c>
      <c r="W6" s="28">
        <f t="shared" si="5"/>
        <v>195.66666666666666</v>
      </c>
      <c r="X6" s="31"/>
    </row>
    <row r="7" spans="1:28" ht="16.5" thickBot="1" x14ac:dyDescent="0.3">
      <c r="A7" s="67">
        <v>3</v>
      </c>
      <c r="B7" s="32"/>
      <c r="C7" s="32" t="s">
        <v>30</v>
      </c>
      <c r="D7" s="52" t="s">
        <v>14</v>
      </c>
      <c r="E7" s="52"/>
      <c r="F7" s="57">
        <v>188</v>
      </c>
      <c r="G7" s="57">
        <v>181</v>
      </c>
      <c r="H7" s="57">
        <v>259</v>
      </c>
      <c r="I7" s="57">
        <v>181</v>
      </c>
      <c r="J7" s="57">
        <v>159</v>
      </c>
      <c r="K7" s="57">
        <v>183</v>
      </c>
      <c r="L7" s="57">
        <v>213</v>
      </c>
      <c r="M7" s="57">
        <v>181</v>
      </c>
      <c r="N7" s="26">
        <f t="shared" si="0"/>
        <v>1545</v>
      </c>
      <c r="O7" s="71">
        <f t="shared" si="1"/>
        <v>1545</v>
      </c>
      <c r="P7" s="28">
        <f t="shared" si="2"/>
        <v>193.125</v>
      </c>
      <c r="Q7" s="63">
        <v>175</v>
      </c>
      <c r="R7" s="57">
        <v>188</v>
      </c>
      <c r="S7" s="57">
        <v>208</v>
      </c>
      <c r="T7" s="64">
        <v>188</v>
      </c>
      <c r="U7" s="23">
        <f t="shared" si="3"/>
        <v>2304</v>
      </c>
      <c r="V7" s="27">
        <f t="shared" si="4"/>
        <v>2304</v>
      </c>
      <c r="W7" s="28">
        <f t="shared" si="5"/>
        <v>192</v>
      </c>
      <c r="X7" s="31"/>
    </row>
    <row r="8" spans="1:28" ht="16.5" thickBot="1" x14ac:dyDescent="0.3">
      <c r="A8" s="68">
        <v>4</v>
      </c>
      <c r="B8" s="32"/>
      <c r="C8" s="32" t="s">
        <v>18</v>
      </c>
      <c r="D8" s="52" t="s">
        <v>14</v>
      </c>
      <c r="E8" s="52">
        <v>10</v>
      </c>
      <c r="F8" s="57">
        <v>174</v>
      </c>
      <c r="G8" s="57">
        <v>159</v>
      </c>
      <c r="H8" s="57">
        <v>175</v>
      </c>
      <c r="I8" s="57">
        <v>151</v>
      </c>
      <c r="J8" s="57">
        <v>202</v>
      </c>
      <c r="K8" s="57">
        <v>206</v>
      </c>
      <c r="L8" s="57">
        <v>145</v>
      </c>
      <c r="M8" s="57">
        <v>182</v>
      </c>
      <c r="N8" s="26">
        <f t="shared" si="0"/>
        <v>1394</v>
      </c>
      <c r="O8" s="71">
        <f t="shared" si="1"/>
        <v>1474</v>
      </c>
      <c r="P8" s="28">
        <f t="shared" si="2"/>
        <v>174.25</v>
      </c>
      <c r="Q8" s="65">
        <v>244</v>
      </c>
      <c r="R8" s="58">
        <v>165</v>
      </c>
      <c r="S8" s="58">
        <v>196</v>
      </c>
      <c r="T8" s="66">
        <v>179</v>
      </c>
      <c r="U8" s="23">
        <f t="shared" si="3"/>
        <v>2258</v>
      </c>
      <c r="V8" s="27">
        <f t="shared" si="4"/>
        <v>2298</v>
      </c>
      <c r="W8" s="28">
        <f t="shared" si="5"/>
        <v>181.5</v>
      </c>
      <c r="X8" s="31"/>
    </row>
    <row r="9" spans="1:28" ht="16.5" thickBot="1" x14ac:dyDescent="0.3">
      <c r="A9" s="67">
        <v>5</v>
      </c>
      <c r="B9" s="32">
        <v>8434</v>
      </c>
      <c r="C9" s="32" t="s">
        <v>33</v>
      </c>
      <c r="D9" s="52" t="s">
        <v>14</v>
      </c>
      <c r="E9" s="52"/>
      <c r="F9" s="57">
        <v>180</v>
      </c>
      <c r="G9" s="57">
        <v>193</v>
      </c>
      <c r="H9" s="57">
        <v>234</v>
      </c>
      <c r="I9" s="57">
        <v>160</v>
      </c>
      <c r="J9" s="57">
        <v>190</v>
      </c>
      <c r="K9" s="57">
        <v>170</v>
      </c>
      <c r="L9" s="57">
        <v>190</v>
      </c>
      <c r="M9" s="57">
        <v>184</v>
      </c>
      <c r="N9" s="26">
        <f t="shared" si="0"/>
        <v>1501</v>
      </c>
      <c r="O9" s="71">
        <f t="shared" si="1"/>
        <v>1501</v>
      </c>
      <c r="P9" s="28">
        <f t="shared" si="2"/>
        <v>187.625</v>
      </c>
      <c r="Q9" s="59">
        <v>173</v>
      </c>
      <c r="R9" s="59">
        <v>159</v>
      </c>
      <c r="S9" s="59">
        <v>157</v>
      </c>
      <c r="T9" s="59">
        <v>162</v>
      </c>
      <c r="U9" s="23">
        <f t="shared" si="3"/>
        <v>2152</v>
      </c>
      <c r="V9" s="27">
        <f t="shared" si="4"/>
        <v>2152</v>
      </c>
      <c r="W9" s="28">
        <f t="shared" si="5"/>
        <v>179.33333333333334</v>
      </c>
      <c r="X9" s="31"/>
    </row>
    <row r="10" spans="1:28" ht="16.5" thickBot="1" x14ac:dyDescent="0.3">
      <c r="A10" s="68">
        <v>6</v>
      </c>
      <c r="B10" s="32"/>
      <c r="C10" s="32" t="s">
        <v>34</v>
      </c>
      <c r="D10" s="52" t="s">
        <v>14</v>
      </c>
      <c r="E10" s="52">
        <v>5</v>
      </c>
      <c r="F10" s="57">
        <v>190</v>
      </c>
      <c r="G10" s="57">
        <v>184</v>
      </c>
      <c r="H10" s="57">
        <v>199</v>
      </c>
      <c r="I10" s="57">
        <v>154</v>
      </c>
      <c r="J10" s="57">
        <v>160</v>
      </c>
      <c r="K10" s="57">
        <v>181</v>
      </c>
      <c r="L10" s="57">
        <v>160</v>
      </c>
      <c r="M10" s="57">
        <v>183</v>
      </c>
      <c r="N10" s="26">
        <f t="shared" si="0"/>
        <v>1411</v>
      </c>
      <c r="O10" s="71">
        <f t="shared" si="1"/>
        <v>1451</v>
      </c>
      <c r="P10" s="28">
        <f t="shared" si="2"/>
        <v>176.375</v>
      </c>
      <c r="Q10" s="57">
        <v>160</v>
      </c>
      <c r="R10" s="57">
        <v>169</v>
      </c>
      <c r="S10" s="57">
        <v>159</v>
      </c>
      <c r="T10" s="57">
        <v>170</v>
      </c>
      <c r="U10" s="23">
        <f t="shared" si="3"/>
        <v>2109</v>
      </c>
      <c r="V10" s="27">
        <f t="shared" si="4"/>
        <v>2129</v>
      </c>
      <c r="W10" s="28">
        <f t="shared" si="5"/>
        <v>172.41666666666666</v>
      </c>
      <c r="X10" s="31"/>
    </row>
    <row r="11" spans="1:28" ht="16.5" thickBot="1" x14ac:dyDescent="0.3">
      <c r="A11" s="67">
        <v>7</v>
      </c>
      <c r="B11" s="32"/>
      <c r="C11" s="32" t="s">
        <v>35</v>
      </c>
      <c r="D11" s="52" t="s">
        <v>14</v>
      </c>
      <c r="E11" s="52">
        <v>10</v>
      </c>
      <c r="F11" s="57">
        <v>182</v>
      </c>
      <c r="G11" s="57">
        <v>128</v>
      </c>
      <c r="H11" s="57">
        <v>189</v>
      </c>
      <c r="I11" s="57">
        <v>183</v>
      </c>
      <c r="J11" s="57">
        <v>170</v>
      </c>
      <c r="K11" s="57">
        <v>189</v>
      </c>
      <c r="L11" s="57">
        <v>136</v>
      </c>
      <c r="M11" s="57">
        <v>139</v>
      </c>
      <c r="N11" s="26">
        <f t="shared" si="0"/>
        <v>1316</v>
      </c>
      <c r="O11" s="71">
        <f t="shared" si="1"/>
        <v>1396</v>
      </c>
      <c r="P11" s="28">
        <f t="shared" si="2"/>
        <v>164.5</v>
      </c>
      <c r="Q11" s="57">
        <v>200</v>
      </c>
      <c r="R11" s="57">
        <v>158</v>
      </c>
      <c r="S11" s="57">
        <v>184</v>
      </c>
      <c r="T11" s="57">
        <v>140</v>
      </c>
      <c r="U11" s="23">
        <f t="shared" si="3"/>
        <v>2078</v>
      </c>
      <c r="V11" s="27">
        <f t="shared" si="4"/>
        <v>2118</v>
      </c>
      <c r="W11" s="28">
        <f t="shared" si="5"/>
        <v>166.5</v>
      </c>
      <c r="X11" s="31"/>
    </row>
    <row r="12" spans="1:28" ht="16.5" thickBot="1" x14ac:dyDescent="0.3">
      <c r="A12" s="68">
        <v>8</v>
      </c>
      <c r="B12" s="32"/>
      <c r="C12" s="32" t="s">
        <v>29</v>
      </c>
      <c r="D12" s="52" t="s">
        <v>14</v>
      </c>
      <c r="E12" s="52">
        <v>10</v>
      </c>
      <c r="F12" s="57">
        <v>145</v>
      </c>
      <c r="G12" s="57">
        <v>183</v>
      </c>
      <c r="H12" s="57">
        <v>136</v>
      </c>
      <c r="I12" s="57">
        <v>171</v>
      </c>
      <c r="J12" s="57">
        <v>204</v>
      </c>
      <c r="K12" s="57">
        <v>159</v>
      </c>
      <c r="L12" s="57">
        <v>178</v>
      </c>
      <c r="M12" s="57">
        <v>194</v>
      </c>
      <c r="N12" s="26">
        <f t="shared" si="0"/>
        <v>1370</v>
      </c>
      <c r="O12" s="71">
        <f t="shared" si="1"/>
        <v>1450</v>
      </c>
      <c r="P12" s="28">
        <f t="shared" si="2"/>
        <v>171.25</v>
      </c>
      <c r="Q12" s="57">
        <v>151</v>
      </c>
      <c r="R12" s="57">
        <v>167</v>
      </c>
      <c r="S12" s="57">
        <v>140</v>
      </c>
      <c r="T12" s="57">
        <v>153</v>
      </c>
      <c r="U12" s="23">
        <f t="shared" si="3"/>
        <v>2061</v>
      </c>
      <c r="V12" s="27">
        <f t="shared" si="4"/>
        <v>2101</v>
      </c>
      <c r="W12" s="28">
        <f t="shared" si="5"/>
        <v>165.08333333333334</v>
      </c>
      <c r="X12" s="31"/>
    </row>
    <row r="13" spans="1:28" ht="16.5" thickBot="1" x14ac:dyDescent="0.3">
      <c r="A13" s="67">
        <v>9</v>
      </c>
      <c r="B13" s="37"/>
      <c r="C13" s="37" t="s">
        <v>32</v>
      </c>
      <c r="D13" s="53" t="s">
        <v>14</v>
      </c>
      <c r="E13" s="53">
        <v>10</v>
      </c>
      <c r="F13" s="58">
        <v>123</v>
      </c>
      <c r="G13" s="58">
        <v>140</v>
      </c>
      <c r="H13" s="58">
        <v>171</v>
      </c>
      <c r="I13" s="58">
        <v>171</v>
      </c>
      <c r="J13" s="58">
        <v>203</v>
      </c>
      <c r="K13" s="58">
        <v>160</v>
      </c>
      <c r="L13" s="58">
        <v>174</v>
      </c>
      <c r="M13" s="58">
        <v>124</v>
      </c>
      <c r="N13" s="26">
        <f t="shared" si="0"/>
        <v>1266</v>
      </c>
      <c r="O13" s="71">
        <f t="shared" si="1"/>
        <v>1346</v>
      </c>
      <c r="P13" s="28">
        <f t="shared" si="2"/>
        <v>158.25</v>
      </c>
      <c r="Q13" s="57">
        <v>143</v>
      </c>
      <c r="R13" s="57">
        <v>191</v>
      </c>
      <c r="S13" s="57">
        <v>184</v>
      </c>
      <c r="T13" s="57">
        <v>165</v>
      </c>
      <c r="U13" s="23">
        <f t="shared" si="3"/>
        <v>2029</v>
      </c>
      <c r="V13" s="27">
        <f t="shared" si="4"/>
        <v>2069</v>
      </c>
      <c r="W13" s="28">
        <f t="shared" si="5"/>
        <v>162.41666666666666</v>
      </c>
      <c r="X13" s="31"/>
    </row>
    <row r="14" spans="1:28" ht="16.5" thickBot="1" x14ac:dyDescent="0.3">
      <c r="A14" s="50">
        <v>10</v>
      </c>
      <c r="B14" s="39">
        <v>2037</v>
      </c>
      <c r="C14" s="39" t="s">
        <v>27</v>
      </c>
      <c r="D14" s="54" t="s">
        <v>14</v>
      </c>
      <c r="E14" s="54">
        <v>5</v>
      </c>
      <c r="F14" s="59">
        <v>189</v>
      </c>
      <c r="G14" s="59">
        <v>198</v>
      </c>
      <c r="H14" s="59">
        <v>191</v>
      </c>
      <c r="I14" s="59">
        <v>184</v>
      </c>
      <c r="J14" s="59">
        <v>163</v>
      </c>
      <c r="K14" s="59">
        <v>163</v>
      </c>
      <c r="L14" s="59">
        <v>169</v>
      </c>
      <c r="M14" s="59">
        <v>146</v>
      </c>
      <c r="N14" s="26">
        <f t="shared" si="0"/>
        <v>1403</v>
      </c>
      <c r="O14" s="71">
        <f t="shared" si="1"/>
        <v>1443</v>
      </c>
      <c r="P14" s="28">
        <f t="shared" si="2"/>
        <v>175.375</v>
      </c>
      <c r="Q14" s="31"/>
      <c r="R14" s="31"/>
      <c r="S14" s="31"/>
      <c r="T14" s="31"/>
      <c r="U14" s="31"/>
      <c r="V14" s="27">
        <f t="shared" si="4"/>
        <v>0</v>
      </c>
      <c r="W14" s="28"/>
      <c r="X14" s="31"/>
    </row>
    <row r="15" spans="1:28" ht="16.5" thickBot="1" x14ac:dyDescent="0.3">
      <c r="A15" s="49">
        <v>11</v>
      </c>
      <c r="B15" s="32">
        <v>8424</v>
      </c>
      <c r="C15" s="32" t="s">
        <v>20</v>
      </c>
      <c r="D15" s="52" t="s">
        <v>14</v>
      </c>
      <c r="E15" s="52">
        <v>10</v>
      </c>
      <c r="F15" s="57">
        <v>163</v>
      </c>
      <c r="G15" s="57">
        <v>156</v>
      </c>
      <c r="H15" s="57">
        <v>176</v>
      </c>
      <c r="I15" s="57">
        <v>170</v>
      </c>
      <c r="J15" s="57">
        <v>144</v>
      </c>
      <c r="K15" s="57">
        <v>194</v>
      </c>
      <c r="L15" s="57">
        <v>148</v>
      </c>
      <c r="M15" s="57">
        <v>154</v>
      </c>
      <c r="N15" s="26">
        <f t="shared" si="0"/>
        <v>1305</v>
      </c>
      <c r="O15" s="71">
        <f t="shared" si="1"/>
        <v>1385</v>
      </c>
      <c r="P15" s="28">
        <f t="shared" si="2"/>
        <v>163.125</v>
      </c>
      <c r="Q15" s="31"/>
      <c r="R15" s="31"/>
      <c r="S15" s="31"/>
      <c r="T15" s="31"/>
      <c r="U15" s="31"/>
      <c r="V15" s="27">
        <f t="shared" si="4"/>
        <v>0</v>
      </c>
      <c r="W15" s="28"/>
      <c r="X15" s="31"/>
    </row>
    <row r="16" spans="1:28" ht="15.75" x14ac:dyDescent="0.25">
      <c r="A16" s="49">
        <v>12</v>
      </c>
      <c r="B16" s="32"/>
      <c r="C16" s="32" t="s">
        <v>31</v>
      </c>
      <c r="D16" s="52" t="s">
        <v>14</v>
      </c>
      <c r="E16" s="52">
        <v>5</v>
      </c>
      <c r="F16" s="57">
        <v>125</v>
      </c>
      <c r="G16" s="57">
        <v>163</v>
      </c>
      <c r="H16" s="57">
        <v>152</v>
      </c>
      <c r="I16" s="57">
        <v>167</v>
      </c>
      <c r="J16" s="57">
        <v>166</v>
      </c>
      <c r="K16" s="57">
        <v>131</v>
      </c>
      <c r="L16" s="57">
        <v>213</v>
      </c>
      <c r="M16" s="57">
        <v>128</v>
      </c>
      <c r="N16" s="26">
        <f t="shared" si="0"/>
        <v>1245</v>
      </c>
      <c r="O16" s="71">
        <f t="shared" si="1"/>
        <v>1285</v>
      </c>
      <c r="P16" s="28">
        <f t="shared" si="2"/>
        <v>155.625</v>
      </c>
      <c r="Q16" s="31"/>
      <c r="R16" s="31"/>
      <c r="S16" s="31"/>
      <c r="T16" s="31"/>
      <c r="U16" s="31"/>
      <c r="V16" s="31"/>
      <c r="W16" s="31"/>
      <c r="X16" s="31"/>
    </row>
    <row r="17" spans="1:24" ht="15.75" x14ac:dyDescent="0.25">
      <c r="A17" s="49">
        <v>13</v>
      </c>
      <c r="B17" s="32"/>
      <c r="C17" s="32"/>
      <c r="D17" s="52"/>
      <c r="E17" s="33"/>
      <c r="F17" s="32"/>
      <c r="G17" s="32"/>
      <c r="H17" s="32"/>
      <c r="I17" s="32"/>
      <c r="J17" s="32"/>
      <c r="K17" s="32"/>
      <c r="L17" s="32"/>
      <c r="M17" s="32"/>
      <c r="N17" s="44">
        <f>SUM(F17:K17)</f>
        <v>0</v>
      </c>
      <c r="O17" s="31">
        <f>SUM(F17:K17)+6*E17</f>
        <v>0</v>
      </c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15.75" x14ac:dyDescent="0.25">
      <c r="A18" s="49">
        <v>14</v>
      </c>
      <c r="B18" s="32"/>
      <c r="C18" s="32"/>
      <c r="D18" s="52"/>
      <c r="E18" s="33"/>
      <c r="F18" s="32"/>
      <c r="G18" s="32"/>
      <c r="H18" s="32"/>
      <c r="I18" s="32"/>
      <c r="J18" s="32"/>
      <c r="K18" s="32"/>
      <c r="L18" s="32"/>
      <c r="M18" s="32"/>
      <c r="N18" s="44">
        <f>SUM(F18:K18)</f>
        <v>0</v>
      </c>
      <c r="O18" s="31">
        <f>SUM(F18:K18)+6*E18</f>
        <v>0</v>
      </c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15.75" x14ac:dyDescent="0.25">
      <c r="A19" s="49">
        <v>15</v>
      </c>
      <c r="B19" s="32"/>
      <c r="C19" s="32"/>
      <c r="D19" s="52"/>
      <c r="E19" s="33"/>
      <c r="F19" s="32"/>
      <c r="G19" s="32"/>
      <c r="H19" s="32"/>
      <c r="I19" s="32"/>
      <c r="J19" s="32"/>
      <c r="K19" s="32"/>
      <c r="L19" s="32"/>
      <c r="M19" s="32"/>
      <c r="N19" s="44">
        <f>SUM(F19:K19)</f>
        <v>0</v>
      </c>
      <c r="O19" s="31">
        <f>SUM(F19:K19)+6*E19</f>
        <v>0</v>
      </c>
      <c r="P19" s="31"/>
      <c r="Q19" s="31"/>
      <c r="R19" s="31"/>
      <c r="S19" s="31"/>
      <c r="T19" s="31"/>
      <c r="U19" s="31"/>
      <c r="V19" s="31"/>
      <c r="W19" s="31"/>
      <c r="X19" s="31"/>
    </row>
  </sheetData>
  <sortState ref="B5:W17">
    <sortCondition descending="1" ref="V5:V17"/>
  </sortState>
  <mergeCells count="3">
    <mergeCell ref="A1:AB2"/>
    <mergeCell ref="A3:O3"/>
    <mergeCell ref="Q3:W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9"/>
  <sheetViews>
    <sheetView zoomScale="78" zoomScaleNormal="78" workbookViewId="0">
      <selection activeCell="H25" sqref="H25"/>
    </sheetView>
  </sheetViews>
  <sheetFormatPr defaultRowHeight="15" x14ac:dyDescent="0.25"/>
  <cols>
    <col min="1" max="1" width="6.140625" customWidth="1"/>
    <col min="2" max="2" width="10.7109375" customWidth="1"/>
    <col min="3" max="3" width="26.28515625" bestFit="1" customWidth="1"/>
    <col min="11" max="13" width="10" customWidth="1"/>
    <col min="14" max="14" width="18" customWidth="1"/>
  </cols>
  <sheetData>
    <row r="1" spans="1:26" ht="15" customHeight="1" x14ac:dyDescent="0.25">
      <c r="A1" s="78" t="s">
        <v>37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1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s="14" customFormat="1" ht="34.5" customHeight="1" x14ac:dyDescent="0.5">
      <c r="A3" s="77" t="s">
        <v>62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6" t="s">
        <v>75</v>
      </c>
      <c r="R3" s="76"/>
      <c r="S3" s="76"/>
      <c r="T3" s="76"/>
      <c r="U3" s="76"/>
      <c r="V3" s="76"/>
      <c r="W3" s="76"/>
    </row>
    <row r="4" spans="1:26" ht="16.5" thickBot="1" x14ac:dyDescent="0.3">
      <c r="A4" s="45" t="s">
        <v>0</v>
      </c>
      <c r="B4" s="45" t="s">
        <v>1</v>
      </c>
      <c r="C4" s="46" t="s">
        <v>2</v>
      </c>
      <c r="D4" s="45" t="s">
        <v>3</v>
      </c>
      <c r="E4" s="46" t="s">
        <v>4</v>
      </c>
      <c r="F4" s="46" t="s">
        <v>5</v>
      </c>
      <c r="G4" s="46" t="s">
        <v>6</v>
      </c>
      <c r="H4" s="46" t="s">
        <v>7</v>
      </c>
      <c r="I4" s="46" t="s">
        <v>8</v>
      </c>
      <c r="J4" s="46" t="s">
        <v>9</v>
      </c>
      <c r="K4" s="46" t="s">
        <v>10</v>
      </c>
      <c r="L4" s="46" t="s">
        <v>25</v>
      </c>
      <c r="M4" s="46" t="s">
        <v>26</v>
      </c>
      <c r="N4" s="47" t="s">
        <v>11</v>
      </c>
      <c r="O4" s="48" t="s">
        <v>19</v>
      </c>
      <c r="P4" s="48" t="s">
        <v>36</v>
      </c>
      <c r="Q4" s="46" t="s">
        <v>63</v>
      </c>
      <c r="R4" s="46" t="s">
        <v>64</v>
      </c>
      <c r="S4" s="46" t="s">
        <v>65</v>
      </c>
      <c r="T4" s="46" t="s">
        <v>66</v>
      </c>
      <c r="U4" s="47" t="s">
        <v>11</v>
      </c>
      <c r="V4" s="48" t="s">
        <v>19</v>
      </c>
      <c r="W4" s="48" t="s">
        <v>36</v>
      </c>
    </row>
    <row r="5" spans="1:26" ht="16.5" thickBot="1" x14ac:dyDescent="0.3">
      <c r="A5" s="67">
        <v>1</v>
      </c>
      <c r="B5" s="24">
        <v>2079</v>
      </c>
      <c r="C5" s="24" t="s">
        <v>48</v>
      </c>
      <c r="D5" s="25" t="s">
        <v>13</v>
      </c>
      <c r="E5" s="25"/>
      <c r="F5" s="24">
        <v>170</v>
      </c>
      <c r="G5" s="24">
        <v>259</v>
      </c>
      <c r="H5" s="24">
        <v>184</v>
      </c>
      <c r="I5" s="24">
        <v>213</v>
      </c>
      <c r="J5" s="24">
        <v>214</v>
      </c>
      <c r="K5" s="24">
        <v>244</v>
      </c>
      <c r="L5" s="24">
        <v>245</v>
      </c>
      <c r="M5" s="24">
        <v>298</v>
      </c>
      <c r="N5" s="26">
        <f t="shared" ref="N5:N16" si="0">SUM(F5:M5)</f>
        <v>1827</v>
      </c>
      <c r="O5" s="31">
        <f t="shared" ref="O5:O16" si="1">SUM(F5:M5)+8*E5</f>
        <v>1827</v>
      </c>
      <c r="P5" s="28">
        <f t="shared" ref="P5:P16" si="2">AVERAGE(F5:M5)</f>
        <v>228.375</v>
      </c>
      <c r="Q5" s="29">
        <v>247</v>
      </c>
      <c r="R5" s="24">
        <v>183</v>
      </c>
      <c r="S5" s="24">
        <v>200</v>
      </c>
      <c r="T5" s="30">
        <v>260</v>
      </c>
      <c r="U5" s="26">
        <f t="shared" ref="U5:U13" si="3">O5+SUM(Q5:T5)</f>
        <v>2717</v>
      </c>
      <c r="V5" s="27">
        <f t="shared" ref="V5:V13" si="4">U5+COUNT(Q5:T5)*E5</f>
        <v>2717</v>
      </c>
      <c r="W5" s="28">
        <f t="shared" ref="W5:W13" si="5">AVERAGE(F5:M5,Q5:T5)</f>
        <v>226.41666666666666</v>
      </c>
    </row>
    <row r="6" spans="1:26" ht="16.5" thickBot="1" x14ac:dyDescent="0.3">
      <c r="A6" s="68">
        <v>2</v>
      </c>
      <c r="B6" s="32"/>
      <c r="C6" s="32" t="s">
        <v>44</v>
      </c>
      <c r="D6" s="33" t="s">
        <v>13</v>
      </c>
      <c r="E6" s="33"/>
      <c r="F6" s="32">
        <v>247</v>
      </c>
      <c r="G6" s="32">
        <v>183</v>
      </c>
      <c r="H6" s="32">
        <v>154</v>
      </c>
      <c r="I6" s="32">
        <v>242</v>
      </c>
      <c r="J6" s="32">
        <v>227</v>
      </c>
      <c r="K6" s="32">
        <v>193</v>
      </c>
      <c r="L6" s="32">
        <v>194</v>
      </c>
      <c r="M6" s="32">
        <v>209</v>
      </c>
      <c r="N6" s="26">
        <f t="shared" si="0"/>
        <v>1649</v>
      </c>
      <c r="O6" s="31">
        <f t="shared" si="1"/>
        <v>1649</v>
      </c>
      <c r="P6" s="28">
        <f t="shared" si="2"/>
        <v>206.125</v>
      </c>
      <c r="Q6" s="34">
        <v>226</v>
      </c>
      <c r="R6" s="32">
        <v>216</v>
      </c>
      <c r="S6" s="32">
        <v>233</v>
      </c>
      <c r="T6" s="35">
        <v>255</v>
      </c>
      <c r="U6" s="26">
        <f t="shared" si="3"/>
        <v>2579</v>
      </c>
      <c r="V6" s="27">
        <f t="shared" si="4"/>
        <v>2579</v>
      </c>
      <c r="W6" s="28">
        <f t="shared" si="5"/>
        <v>214.91666666666666</v>
      </c>
    </row>
    <row r="7" spans="1:26" ht="16.5" thickBot="1" x14ac:dyDescent="0.3">
      <c r="A7" s="68">
        <v>3</v>
      </c>
      <c r="B7" s="32"/>
      <c r="C7" s="32" t="s">
        <v>40</v>
      </c>
      <c r="D7" s="33" t="s">
        <v>13</v>
      </c>
      <c r="E7" s="33"/>
      <c r="F7" s="32">
        <v>204</v>
      </c>
      <c r="G7" s="32">
        <v>256</v>
      </c>
      <c r="H7" s="32">
        <v>227</v>
      </c>
      <c r="I7" s="32">
        <v>245</v>
      </c>
      <c r="J7" s="32">
        <v>203</v>
      </c>
      <c r="K7" s="32">
        <v>151</v>
      </c>
      <c r="L7" s="32">
        <v>224</v>
      </c>
      <c r="M7" s="32">
        <v>214</v>
      </c>
      <c r="N7" s="26">
        <f t="shared" si="0"/>
        <v>1724</v>
      </c>
      <c r="O7" s="31">
        <f t="shared" si="1"/>
        <v>1724</v>
      </c>
      <c r="P7" s="28">
        <f t="shared" si="2"/>
        <v>215.5</v>
      </c>
      <c r="Q7" s="34">
        <v>210</v>
      </c>
      <c r="R7" s="32">
        <v>190</v>
      </c>
      <c r="S7" s="32">
        <v>233</v>
      </c>
      <c r="T7" s="35">
        <v>199</v>
      </c>
      <c r="U7" s="26">
        <f t="shared" si="3"/>
        <v>2556</v>
      </c>
      <c r="V7" s="27">
        <f t="shared" si="4"/>
        <v>2556</v>
      </c>
      <c r="W7" s="28">
        <f t="shared" si="5"/>
        <v>213</v>
      </c>
    </row>
    <row r="8" spans="1:26" ht="16.5" thickBot="1" x14ac:dyDescent="0.3">
      <c r="A8" s="68">
        <v>4</v>
      </c>
      <c r="B8" s="32"/>
      <c r="C8" s="32" t="s">
        <v>45</v>
      </c>
      <c r="D8" s="33" t="s">
        <v>13</v>
      </c>
      <c r="E8" s="33"/>
      <c r="F8" s="32">
        <v>195</v>
      </c>
      <c r="G8" s="32">
        <v>172</v>
      </c>
      <c r="H8" s="32">
        <v>230</v>
      </c>
      <c r="I8" s="32">
        <v>207</v>
      </c>
      <c r="J8" s="32">
        <v>233</v>
      </c>
      <c r="K8" s="32">
        <v>207</v>
      </c>
      <c r="L8" s="32">
        <v>182</v>
      </c>
      <c r="M8" s="32">
        <v>204</v>
      </c>
      <c r="N8" s="26">
        <f t="shared" si="0"/>
        <v>1630</v>
      </c>
      <c r="O8" s="31">
        <f t="shared" si="1"/>
        <v>1630</v>
      </c>
      <c r="P8" s="28">
        <f t="shared" si="2"/>
        <v>203.75</v>
      </c>
      <c r="Q8" s="36">
        <v>198</v>
      </c>
      <c r="R8" s="37">
        <v>213</v>
      </c>
      <c r="S8" s="37">
        <v>249</v>
      </c>
      <c r="T8" s="38">
        <v>257</v>
      </c>
      <c r="U8" s="26">
        <f t="shared" si="3"/>
        <v>2547</v>
      </c>
      <c r="V8" s="27">
        <f t="shared" si="4"/>
        <v>2547</v>
      </c>
      <c r="W8" s="28">
        <f t="shared" si="5"/>
        <v>212.25</v>
      </c>
    </row>
    <row r="9" spans="1:26" ht="16.5" thickBot="1" x14ac:dyDescent="0.3">
      <c r="A9" s="68">
        <v>5</v>
      </c>
      <c r="B9" s="32"/>
      <c r="C9" s="32" t="s">
        <v>21</v>
      </c>
      <c r="D9" s="33" t="s">
        <v>13</v>
      </c>
      <c r="E9" s="33"/>
      <c r="F9" s="32">
        <v>187</v>
      </c>
      <c r="G9" s="32">
        <v>278</v>
      </c>
      <c r="H9" s="32">
        <v>173</v>
      </c>
      <c r="I9" s="32">
        <v>196</v>
      </c>
      <c r="J9" s="32">
        <v>202</v>
      </c>
      <c r="K9" s="32">
        <v>225</v>
      </c>
      <c r="L9" s="32">
        <v>247</v>
      </c>
      <c r="M9" s="32">
        <v>227</v>
      </c>
      <c r="N9" s="26">
        <f t="shared" si="0"/>
        <v>1735</v>
      </c>
      <c r="O9" s="31">
        <f t="shared" si="1"/>
        <v>1735</v>
      </c>
      <c r="P9" s="28">
        <f t="shared" si="2"/>
        <v>216.875</v>
      </c>
      <c r="Q9" s="39">
        <v>163</v>
      </c>
      <c r="R9" s="39">
        <v>236</v>
      </c>
      <c r="S9" s="39">
        <v>178</v>
      </c>
      <c r="T9" s="39">
        <v>213</v>
      </c>
      <c r="U9" s="26">
        <f t="shared" si="3"/>
        <v>2525</v>
      </c>
      <c r="V9" s="27">
        <f t="shared" si="4"/>
        <v>2525</v>
      </c>
      <c r="W9" s="28">
        <f t="shared" si="5"/>
        <v>210.41666666666666</v>
      </c>
    </row>
    <row r="10" spans="1:26" ht="16.5" thickBot="1" x14ac:dyDescent="0.3">
      <c r="A10" s="68">
        <v>6</v>
      </c>
      <c r="B10" s="32"/>
      <c r="C10" s="40" t="s">
        <v>22</v>
      </c>
      <c r="D10" s="33" t="s">
        <v>13</v>
      </c>
      <c r="E10" s="33"/>
      <c r="F10" s="32">
        <v>204</v>
      </c>
      <c r="G10" s="32">
        <v>227</v>
      </c>
      <c r="H10" s="32">
        <v>233</v>
      </c>
      <c r="I10" s="32">
        <v>206</v>
      </c>
      <c r="J10" s="32">
        <v>213</v>
      </c>
      <c r="K10" s="32">
        <v>221</v>
      </c>
      <c r="L10" s="32">
        <v>182</v>
      </c>
      <c r="M10" s="32">
        <v>222</v>
      </c>
      <c r="N10" s="26">
        <f t="shared" si="0"/>
        <v>1708</v>
      </c>
      <c r="O10" s="31">
        <f t="shared" si="1"/>
        <v>1708</v>
      </c>
      <c r="P10" s="28">
        <f t="shared" si="2"/>
        <v>213.5</v>
      </c>
      <c r="Q10" s="32">
        <v>193</v>
      </c>
      <c r="R10" s="32">
        <v>191</v>
      </c>
      <c r="S10" s="32">
        <v>203</v>
      </c>
      <c r="T10" s="32">
        <v>223</v>
      </c>
      <c r="U10" s="26">
        <f t="shared" si="3"/>
        <v>2518</v>
      </c>
      <c r="V10" s="27">
        <f t="shared" si="4"/>
        <v>2518</v>
      </c>
      <c r="W10" s="28">
        <f t="shared" si="5"/>
        <v>209.83333333333334</v>
      </c>
    </row>
    <row r="11" spans="1:26" ht="16.5" thickBot="1" x14ac:dyDescent="0.3">
      <c r="A11" s="68">
        <v>7</v>
      </c>
      <c r="B11" s="32"/>
      <c r="C11" s="32" t="s">
        <v>47</v>
      </c>
      <c r="D11" s="33" t="s">
        <v>13</v>
      </c>
      <c r="E11" s="33">
        <v>5</v>
      </c>
      <c r="F11" s="32">
        <v>191</v>
      </c>
      <c r="G11" s="32">
        <v>181</v>
      </c>
      <c r="H11" s="32">
        <v>204</v>
      </c>
      <c r="I11" s="32">
        <v>247</v>
      </c>
      <c r="J11" s="32">
        <v>199</v>
      </c>
      <c r="K11" s="32">
        <v>205</v>
      </c>
      <c r="L11" s="32">
        <v>215</v>
      </c>
      <c r="M11" s="32">
        <v>195</v>
      </c>
      <c r="N11" s="26">
        <f t="shared" si="0"/>
        <v>1637</v>
      </c>
      <c r="O11" s="31">
        <f t="shared" si="1"/>
        <v>1677</v>
      </c>
      <c r="P11" s="28">
        <f t="shared" si="2"/>
        <v>204.625</v>
      </c>
      <c r="Q11" s="32">
        <v>212</v>
      </c>
      <c r="R11" s="32">
        <v>203</v>
      </c>
      <c r="S11" s="32">
        <v>170</v>
      </c>
      <c r="T11" s="32">
        <v>216</v>
      </c>
      <c r="U11" s="26">
        <f t="shared" si="3"/>
        <v>2478</v>
      </c>
      <c r="V11" s="27">
        <f t="shared" si="4"/>
        <v>2498</v>
      </c>
      <c r="W11" s="28">
        <f t="shared" si="5"/>
        <v>203.16666666666666</v>
      </c>
    </row>
    <row r="12" spans="1:26" ht="16.5" thickBot="1" x14ac:dyDescent="0.3">
      <c r="A12" s="68">
        <v>8</v>
      </c>
      <c r="B12" s="32">
        <v>8006</v>
      </c>
      <c r="C12" s="32" t="s">
        <v>16</v>
      </c>
      <c r="D12" s="33" t="s">
        <v>13</v>
      </c>
      <c r="E12" s="33"/>
      <c r="F12" s="32">
        <v>213</v>
      </c>
      <c r="G12" s="32">
        <v>193</v>
      </c>
      <c r="H12" s="32">
        <v>199</v>
      </c>
      <c r="I12" s="32">
        <v>225</v>
      </c>
      <c r="J12" s="32">
        <v>160</v>
      </c>
      <c r="K12" s="32">
        <v>197</v>
      </c>
      <c r="L12" s="32">
        <v>214</v>
      </c>
      <c r="M12" s="32">
        <v>215</v>
      </c>
      <c r="N12" s="26">
        <f t="shared" si="0"/>
        <v>1616</v>
      </c>
      <c r="O12" s="31">
        <f t="shared" si="1"/>
        <v>1616</v>
      </c>
      <c r="P12" s="28">
        <f t="shared" si="2"/>
        <v>202</v>
      </c>
      <c r="Q12" s="32">
        <v>214</v>
      </c>
      <c r="R12" s="32">
        <v>202</v>
      </c>
      <c r="S12" s="32">
        <v>195</v>
      </c>
      <c r="T12" s="32">
        <v>213</v>
      </c>
      <c r="U12" s="26">
        <f t="shared" si="3"/>
        <v>2440</v>
      </c>
      <c r="V12" s="27">
        <f t="shared" si="4"/>
        <v>2440</v>
      </c>
      <c r="W12" s="28">
        <f t="shared" si="5"/>
        <v>203.33333333333334</v>
      </c>
    </row>
    <row r="13" spans="1:26" ht="16.5" thickBot="1" x14ac:dyDescent="0.3">
      <c r="A13" s="69">
        <v>9</v>
      </c>
      <c r="B13" s="37">
        <v>1185</v>
      </c>
      <c r="C13" s="37" t="s">
        <v>43</v>
      </c>
      <c r="D13" s="42" t="s">
        <v>13</v>
      </c>
      <c r="E13" s="42"/>
      <c r="F13" s="37">
        <v>161</v>
      </c>
      <c r="G13" s="37">
        <v>168</v>
      </c>
      <c r="H13" s="37">
        <v>204</v>
      </c>
      <c r="I13" s="37">
        <v>208</v>
      </c>
      <c r="J13" s="37">
        <v>187</v>
      </c>
      <c r="K13" s="37">
        <v>276</v>
      </c>
      <c r="L13" s="37">
        <v>198</v>
      </c>
      <c r="M13" s="37">
        <v>124</v>
      </c>
      <c r="N13" s="26">
        <f t="shared" si="0"/>
        <v>1526</v>
      </c>
      <c r="O13" s="31">
        <f t="shared" si="1"/>
        <v>1526</v>
      </c>
      <c r="P13" s="28">
        <f t="shared" si="2"/>
        <v>190.75</v>
      </c>
      <c r="Q13" s="32">
        <v>243</v>
      </c>
      <c r="R13" s="32">
        <v>203</v>
      </c>
      <c r="S13" s="32">
        <v>194</v>
      </c>
      <c r="T13" s="32">
        <v>258</v>
      </c>
      <c r="U13" s="26">
        <f t="shared" si="3"/>
        <v>2424</v>
      </c>
      <c r="V13" s="27">
        <f t="shared" si="4"/>
        <v>2424</v>
      </c>
      <c r="W13" s="28">
        <f t="shared" si="5"/>
        <v>202</v>
      </c>
    </row>
    <row r="14" spans="1:26" ht="16.5" thickBot="1" x14ac:dyDescent="0.3">
      <c r="A14" s="50">
        <v>10</v>
      </c>
      <c r="B14" s="39">
        <v>8539</v>
      </c>
      <c r="C14" s="39" t="s">
        <v>39</v>
      </c>
      <c r="D14" s="43" t="s">
        <v>13</v>
      </c>
      <c r="E14" s="43">
        <v>5</v>
      </c>
      <c r="F14" s="39">
        <v>182</v>
      </c>
      <c r="G14" s="39">
        <v>216</v>
      </c>
      <c r="H14" s="39">
        <v>184</v>
      </c>
      <c r="I14" s="39">
        <v>146</v>
      </c>
      <c r="J14" s="39">
        <v>244</v>
      </c>
      <c r="K14" s="39">
        <v>225</v>
      </c>
      <c r="L14" s="39">
        <v>249</v>
      </c>
      <c r="M14" s="39">
        <v>167</v>
      </c>
      <c r="N14" s="26">
        <f t="shared" si="0"/>
        <v>1613</v>
      </c>
      <c r="O14" s="31">
        <f t="shared" si="1"/>
        <v>1653</v>
      </c>
      <c r="P14" s="28">
        <f t="shared" si="2"/>
        <v>201.625</v>
      </c>
      <c r="Q14" s="31"/>
      <c r="R14" s="31"/>
      <c r="S14" s="31"/>
      <c r="T14" s="31"/>
      <c r="U14" s="31"/>
      <c r="V14" s="27"/>
      <c r="W14" s="28"/>
    </row>
    <row r="15" spans="1:26" ht="16.5" thickBot="1" x14ac:dyDescent="0.3">
      <c r="A15" s="49">
        <v>11</v>
      </c>
      <c r="B15" s="32">
        <v>2014</v>
      </c>
      <c r="C15" s="32" t="s">
        <v>46</v>
      </c>
      <c r="D15" s="33" t="s">
        <v>13</v>
      </c>
      <c r="E15" s="33"/>
      <c r="F15" s="32">
        <v>155</v>
      </c>
      <c r="G15" s="32">
        <v>182</v>
      </c>
      <c r="H15" s="32">
        <v>158</v>
      </c>
      <c r="I15" s="32">
        <v>245</v>
      </c>
      <c r="J15" s="32">
        <v>190</v>
      </c>
      <c r="K15" s="32">
        <v>190</v>
      </c>
      <c r="L15" s="32">
        <v>206</v>
      </c>
      <c r="M15" s="32">
        <v>206</v>
      </c>
      <c r="N15" s="26">
        <f t="shared" si="0"/>
        <v>1532</v>
      </c>
      <c r="O15" s="31">
        <f t="shared" si="1"/>
        <v>1532</v>
      </c>
      <c r="P15" s="28">
        <f t="shared" si="2"/>
        <v>191.5</v>
      </c>
      <c r="Q15" s="31"/>
      <c r="R15" s="31"/>
      <c r="S15" s="31"/>
      <c r="T15" s="31"/>
      <c r="U15" s="31"/>
      <c r="V15" s="27"/>
      <c r="W15" s="28"/>
    </row>
    <row r="16" spans="1:26" ht="15.75" x14ac:dyDescent="0.25">
      <c r="A16" s="49">
        <v>12</v>
      </c>
      <c r="B16" s="32">
        <v>1862</v>
      </c>
      <c r="C16" s="32" t="s">
        <v>41</v>
      </c>
      <c r="D16" s="33" t="s">
        <v>13</v>
      </c>
      <c r="E16" s="33"/>
      <c r="F16" s="32">
        <v>206</v>
      </c>
      <c r="G16" s="32">
        <v>173</v>
      </c>
      <c r="H16" s="32">
        <v>179</v>
      </c>
      <c r="I16" s="32">
        <v>200</v>
      </c>
      <c r="J16" s="32">
        <v>172</v>
      </c>
      <c r="K16" s="32">
        <v>196</v>
      </c>
      <c r="L16" s="32">
        <v>168</v>
      </c>
      <c r="M16" s="32">
        <v>215</v>
      </c>
      <c r="N16" s="26">
        <f t="shared" si="0"/>
        <v>1509</v>
      </c>
      <c r="O16" s="31">
        <f t="shared" si="1"/>
        <v>1509</v>
      </c>
      <c r="P16" s="28">
        <f t="shared" si="2"/>
        <v>188.625</v>
      </c>
      <c r="Q16" s="31"/>
      <c r="R16" s="31"/>
      <c r="S16" s="31"/>
      <c r="T16" s="31"/>
      <c r="U16" s="31"/>
      <c r="V16" s="31"/>
      <c r="W16" s="31"/>
    </row>
    <row r="17" spans="1:23" ht="15.75" x14ac:dyDescent="0.25">
      <c r="A17" s="49">
        <v>13</v>
      </c>
      <c r="B17" s="32"/>
      <c r="C17" s="32" t="s">
        <v>42</v>
      </c>
      <c r="D17" s="33" t="s">
        <v>13</v>
      </c>
      <c r="E17" s="33"/>
      <c r="F17" s="32">
        <v>155</v>
      </c>
      <c r="G17" s="32">
        <v>154</v>
      </c>
      <c r="H17" s="32">
        <v>181</v>
      </c>
      <c r="I17" s="32">
        <v>195</v>
      </c>
      <c r="J17" s="32">
        <v>203</v>
      </c>
      <c r="K17" s="32">
        <v>180</v>
      </c>
      <c r="L17" s="32">
        <v>199</v>
      </c>
      <c r="M17" s="32">
        <v>146</v>
      </c>
      <c r="N17" s="44">
        <f t="shared" ref="N17" si="6">SUM(F17:M17)</f>
        <v>1413</v>
      </c>
      <c r="O17" s="31">
        <f t="shared" ref="O17" si="7">SUM(F17:M17)+8*E17</f>
        <v>1413</v>
      </c>
      <c r="P17" s="28">
        <f t="shared" ref="P17" si="8">AVERAGE(F17:M17)</f>
        <v>176.625</v>
      </c>
      <c r="Q17" s="31"/>
      <c r="R17" s="31"/>
      <c r="S17" s="31"/>
      <c r="T17" s="31"/>
      <c r="U17" s="31"/>
      <c r="V17" s="31"/>
      <c r="W17" s="31"/>
    </row>
    <row r="18" spans="1:23" ht="15.75" x14ac:dyDescent="0.25">
      <c r="A18" s="49">
        <v>14</v>
      </c>
      <c r="B18" s="32"/>
      <c r="C18" s="40"/>
      <c r="D18" s="33"/>
      <c r="E18" s="33"/>
      <c r="F18" s="32"/>
      <c r="G18" s="32"/>
      <c r="H18" s="32"/>
      <c r="I18" s="32"/>
      <c r="J18" s="32"/>
      <c r="K18" s="32"/>
      <c r="L18" s="32"/>
      <c r="M18" s="32"/>
      <c r="N18" s="44">
        <f t="shared" ref="N18:N19" si="9">SUM(F18:K18)</f>
        <v>0</v>
      </c>
      <c r="O18" s="31">
        <f t="shared" ref="O18:O19" si="10">SUM(F18:K18)+6*E18</f>
        <v>0</v>
      </c>
      <c r="P18" s="31"/>
      <c r="Q18" s="31"/>
      <c r="R18" s="31"/>
      <c r="S18" s="31"/>
      <c r="T18" s="31"/>
      <c r="U18" s="31"/>
      <c r="V18" s="31"/>
      <c r="W18" s="31"/>
    </row>
    <row r="19" spans="1:23" ht="15.75" x14ac:dyDescent="0.25">
      <c r="A19" s="49">
        <v>15</v>
      </c>
      <c r="B19" s="32"/>
      <c r="C19" s="40"/>
      <c r="D19" s="33"/>
      <c r="E19" s="33"/>
      <c r="F19" s="32"/>
      <c r="G19" s="32"/>
      <c r="H19" s="32"/>
      <c r="I19" s="32"/>
      <c r="J19" s="32"/>
      <c r="K19" s="32"/>
      <c r="L19" s="32"/>
      <c r="M19" s="32"/>
      <c r="N19" s="44">
        <f t="shared" si="9"/>
        <v>0</v>
      </c>
      <c r="O19" s="31">
        <f t="shared" si="10"/>
        <v>0</v>
      </c>
      <c r="P19" s="31"/>
      <c r="Q19" s="31"/>
      <c r="R19" s="31"/>
      <c r="S19" s="31"/>
      <c r="T19" s="31"/>
      <c r="U19" s="31"/>
      <c r="V19" s="31"/>
      <c r="W19" s="31"/>
    </row>
  </sheetData>
  <sortState ref="B5:W15">
    <sortCondition descending="1" ref="V5:V15"/>
  </sortState>
  <mergeCells count="3">
    <mergeCell ref="Q3:W3"/>
    <mergeCell ref="A3:P3"/>
    <mergeCell ref="A1:Z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20"/>
  <sheetViews>
    <sheetView zoomScale="77" zoomScaleNormal="77" workbookViewId="0">
      <selection activeCell="O5" sqref="O5"/>
    </sheetView>
  </sheetViews>
  <sheetFormatPr defaultRowHeight="15" x14ac:dyDescent="0.25"/>
  <cols>
    <col min="1" max="1" width="6.140625" customWidth="1"/>
    <col min="2" max="2" width="10.7109375" customWidth="1"/>
    <col min="3" max="3" width="24" customWidth="1"/>
    <col min="11" max="13" width="10" customWidth="1"/>
    <col min="14" max="14" width="18" customWidth="1"/>
  </cols>
  <sheetData>
    <row r="1" spans="1:28" ht="15" customHeight="1" x14ac:dyDescent="0.25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</row>
    <row r="2" spans="1:28" ht="1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33.75" customHeight="1" x14ac:dyDescent="0.5">
      <c r="A3" s="77" t="s">
        <v>62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6" t="s">
        <v>75</v>
      </c>
      <c r="R3" s="76"/>
      <c r="S3" s="76"/>
      <c r="T3" s="76"/>
      <c r="U3" s="76"/>
      <c r="V3" s="76"/>
      <c r="W3" s="76"/>
    </row>
    <row r="4" spans="1:28" ht="16.5" thickBot="1" x14ac:dyDescent="0.3">
      <c r="A4" s="45" t="s">
        <v>0</v>
      </c>
      <c r="B4" s="45" t="s">
        <v>1</v>
      </c>
      <c r="C4" s="45" t="s">
        <v>2</v>
      </c>
      <c r="D4" s="45" t="s">
        <v>3</v>
      </c>
      <c r="E4" s="46" t="s">
        <v>4</v>
      </c>
      <c r="F4" s="55" t="s">
        <v>5</v>
      </c>
      <c r="G4" s="55" t="s">
        <v>6</v>
      </c>
      <c r="H4" s="55" t="s">
        <v>7</v>
      </c>
      <c r="I4" s="55" t="s">
        <v>8</v>
      </c>
      <c r="J4" s="55" t="s">
        <v>9</v>
      </c>
      <c r="K4" s="55" t="s">
        <v>10</v>
      </c>
      <c r="L4" s="55" t="s">
        <v>25</v>
      </c>
      <c r="M4" s="55" t="s">
        <v>26</v>
      </c>
      <c r="N4" s="47" t="s">
        <v>11</v>
      </c>
      <c r="O4" s="48" t="s">
        <v>19</v>
      </c>
      <c r="P4" s="48" t="s">
        <v>36</v>
      </c>
      <c r="Q4" s="46" t="s">
        <v>63</v>
      </c>
      <c r="R4" s="46" t="s">
        <v>64</v>
      </c>
      <c r="S4" s="46" t="s">
        <v>65</v>
      </c>
      <c r="T4" s="46" t="s">
        <v>66</v>
      </c>
      <c r="U4" s="47" t="s">
        <v>11</v>
      </c>
      <c r="V4" s="48" t="s">
        <v>19</v>
      </c>
      <c r="W4" s="48" t="s">
        <v>36</v>
      </c>
    </row>
    <row r="5" spans="1:28" ht="16.5" thickBot="1" x14ac:dyDescent="0.3">
      <c r="A5" s="11">
        <v>1</v>
      </c>
      <c r="B5" s="24"/>
      <c r="C5" s="24" t="s">
        <v>56</v>
      </c>
      <c r="D5" s="51" t="s">
        <v>12</v>
      </c>
      <c r="E5" s="51"/>
      <c r="F5" s="56">
        <v>248</v>
      </c>
      <c r="G5" s="56">
        <v>208</v>
      </c>
      <c r="H5" s="56">
        <v>256</v>
      </c>
      <c r="I5" s="56">
        <v>193</v>
      </c>
      <c r="J5" s="56">
        <v>245</v>
      </c>
      <c r="K5" s="56">
        <v>201</v>
      </c>
      <c r="L5" s="56">
        <v>205</v>
      </c>
      <c r="M5" s="56">
        <v>189</v>
      </c>
      <c r="N5" s="26">
        <f t="shared" ref="N5:N19" si="0">SUM(F5:M5)</f>
        <v>1745</v>
      </c>
      <c r="O5" s="27">
        <f t="shared" ref="O5:O19" si="1">SUM(F5:M5)+COUNT(F5:M5)*E5</f>
        <v>1745</v>
      </c>
      <c r="P5" s="28">
        <f t="shared" ref="P5:P19" si="2">AVERAGE(F5:M5)</f>
        <v>218.125</v>
      </c>
      <c r="Q5" s="61">
        <v>224</v>
      </c>
      <c r="R5" s="56">
        <v>264</v>
      </c>
      <c r="S5" s="56">
        <v>249</v>
      </c>
      <c r="T5" s="62">
        <v>187</v>
      </c>
      <c r="U5" s="26">
        <f t="shared" ref="U5:U13" si="3">O5+SUM(Q5:T5)</f>
        <v>2669</v>
      </c>
      <c r="V5" s="27">
        <f t="shared" ref="V5:V13" si="4">U5+COUNT(Q5:T5)*E5</f>
        <v>2669</v>
      </c>
      <c r="W5" s="28">
        <f t="shared" ref="W5:W13" si="5">AVERAGE(F5:M5,Q5:T5)</f>
        <v>222.41666666666666</v>
      </c>
      <c r="X5" s="31"/>
      <c r="Y5" s="31"/>
      <c r="Z5" s="31"/>
      <c r="AA5" s="31"/>
    </row>
    <row r="6" spans="1:28" ht="16.5" thickBot="1" x14ac:dyDescent="0.3">
      <c r="A6" s="12">
        <v>2</v>
      </c>
      <c r="B6" s="32"/>
      <c r="C6" s="32" t="s">
        <v>61</v>
      </c>
      <c r="D6" s="51" t="s">
        <v>12</v>
      </c>
      <c r="E6" s="52">
        <v>10</v>
      </c>
      <c r="F6" s="57">
        <v>226</v>
      </c>
      <c r="G6" s="57">
        <v>187</v>
      </c>
      <c r="H6" s="57">
        <v>248</v>
      </c>
      <c r="I6" s="57">
        <v>213</v>
      </c>
      <c r="J6" s="57">
        <v>255</v>
      </c>
      <c r="K6" s="57">
        <v>205</v>
      </c>
      <c r="L6" s="57">
        <v>188</v>
      </c>
      <c r="M6" s="57">
        <v>191</v>
      </c>
      <c r="N6" s="26">
        <f t="shared" si="0"/>
        <v>1713</v>
      </c>
      <c r="O6" s="27">
        <f t="shared" si="1"/>
        <v>1793</v>
      </c>
      <c r="P6" s="28">
        <f t="shared" si="2"/>
        <v>214.125</v>
      </c>
      <c r="Q6" s="63">
        <v>178</v>
      </c>
      <c r="R6" s="57">
        <v>197</v>
      </c>
      <c r="S6" s="57">
        <v>219</v>
      </c>
      <c r="T6" s="64">
        <v>233</v>
      </c>
      <c r="U6" s="26">
        <f t="shared" si="3"/>
        <v>2620</v>
      </c>
      <c r="V6" s="27">
        <f t="shared" si="4"/>
        <v>2660</v>
      </c>
      <c r="W6" s="28">
        <f t="shared" si="5"/>
        <v>211.66666666666666</v>
      </c>
      <c r="X6" s="31"/>
      <c r="Y6" s="31"/>
      <c r="Z6" s="31"/>
      <c r="AA6" s="31"/>
    </row>
    <row r="7" spans="1:28" ht="16.5" thickBot="1" x14ac:dyDescent="0.3">
      <c r="A7" s="12">
        <v>3</v>
      </c>
      <c r="B7" s="32"/>
      <c r="C7" s="32" t="s">
        <v>49</v>
      </c>
      <c r="D7" s="51" t="s">
        <v>12</v>
      </c>
      <c r="E7" s="52"/>
      <c r="F7" s="57">
        <v>244</v>
      </c>
      <c r="G7" s="57">
        <v>220</v>
      </c>
      <c r="H7" s="57">
        <v>187</v>
      </c>
      <c r="I7" s="57">
        <v>183</v>
      </c>
      <c r="J7" s="57">
        <v>217</v>
      </c>
      <c r="K7" s="57">
        <v>172</v>
      </c>
      <c r="L7" s="57">
        <v>226</v>
      </c>
      <c r="M7" s="57">
        <v>201</v>
      </c>
      <c r="N7" s="26">
        <f t="shared" si="0"/>
        <v>1650</v>
      </c>
      <c r="O7" s="27">
        <f t="shared" si="1"/>
        <v>1650</v>
      </c>
      <c r="P7" s="28">
        <f t="shared" si="2"/>
        <v>206.25</v>
      </c>
      <c r="Q7" s="63">
        <v>246</v>
      </c>
      <c r="R7" s="57">
        <v>257</v>
      </c>
      <c r="S7" s="57">
        <v>205</v>
      </c>
      <c r="T7" s="64">
        <v>238</v>
      </c>
      <c r="U7" s="26">
        <f t="shared" si="3"/>
        <v>2596</v>
      </c>
      <c r="V7" s="27">
        <f t="shared" si="4"/>
        <v>2596</v>
      </c>
      <c r="W7" s="28">
        <f t="shared" si="5"/>
        <v>216.33333333333334</v>
      </c>
      <c r="X7" s="31"/>
      <c r="Y7" s="31"/>
      <c r="Z7" s="31"/>
      <c r="AA7" s="31"/>
    </row>
    <row r="8" spans="1:28" ht="16.5" thickBot="1" x14ac:dyDescent="0.3">
      <c r="A8" s="12">
        <v>4</v>
      </c>
      <c r="B8" s="32"/>
      <c r="C8" s="32" t="s">
        <v>51</v>
      </c>
      <c r="D8" s="51" t="s">
        <v>12</v>
      </c>
      <c r="E8" s="52"/>
      <c r="F8" s="57">
        <v>279</v>
      </c>
      <c r="G8" s="57">
        <v>256</v>
      </c>
      <c r="H8" s="57">
        <v>214</v>
      </c>
      <c r="I8" s="57">
        <v>185</v>
      </c>
      <c r="J8" s="57">
        <v>226</v>
      </c>
      <c r="K8" s="57">
        <v>201</v>
      </c>
      <c r="L8" s="57">
        <v>219</v>
      </c>
      <c r="M8" s="57">
        <v>158</v>
      </c>
      <c r="N8" s="26">
        <f t="shared" si="0"/>
        <v>1738</v>
      </c>
      <c r="O8" s="27">
        <f t="shared" si="1"/>
        <v>1738</v>
      </c>
      <c r="P8" s="28">
        <f t="shared" si="2"/>
        <v>217.25</v>
      </c>
      <c r="Q8" s="65">
        <v>243</v>
      </c>
      <c r="R8" s="58">
        <v>148</v>
      </c>
      <c r="S8" s="58">
        <v>267</v>
      </c>
      <c r="T8" s="66">
        <v>192</v>
      </c>
      <c r="U8" s="26">
        <f t="shared" si="3"/>
        <v>2588</v>
      </c>
      <c r="V8" s="27">
        <f t="shared" si="4"/>
        <v>2588</v>
      </c>
      <c r="W8" s="28">
        <f t="shared" si="5"/>
        <v>215.66666666666666</v>
      </c>
      <c r="X8" s="31"/>
      <c r="Y8" s="31"/>
      <c r="Z8" s="31"/>
      <c r="AA8" s="31"/>
    </row>
    <row r="9" spans="1:28" ht="16.5" thickBot="1" x14ac:dyDescent="0.3">
      <c r="A9" s="12">
        <v>5</v>
      </c>
      <c r="B9" s="32"/>
      <c r="C9" s="32" t="s">
        <v>52</v>
      </c>
      <c r="D9" s="51" t="s">
        <v>12</v>
      </c>
      <c r="E9" s="52"/>
      <c r="F9" s="57">
        <v>226</v>
      </c>
      <c r="G9" s="57">
        <v>258</v>
      </c>
      <c r="H9" s="57">
        <v>256</v>
      </c>
      <c r="I9" s="57">
        <v>182</v>
      </c>
      <c r="J9" s="57">
        <v>279</v>
      </c>
      <c r="K9" s="57">
        <v>179</v>
      </c>
      <c r="L9" s="57">
        <v>224</v>
      </c>
      <c r="M9" s="57">
        <v>147</v>
      </c>
      <c r="N9" s="26">
        <f t="shared" si="0"/>
        <v>1751</v>
      </c>
      <c r="O9" s="27">
        <f t="shared" si="1"/>
        <v>1751</v>
      </c>
      <c r="P9" s="28">
        <f t="shared" si="2"/>
        <v>218.875</v>
      </c>
      <c r="Q9" s="59">
        <v>218</v>
      </c>
      <c r="R9" s="59">
        <v>170</v>
      </c>
      <c r="S9" s="59">
        <v>236</v>
      </c>
      <c r="T9" s="59">
        <v>201</v>
      </c>
      <c r="U9" s="26">
        <f t="shared" si="3"/>
        <v>2576</v>
      </c>
      <c r="V9" s="27">
        <f t="shared" si="4"/>
        <v>2576</v>
      </c>
      <c r="W9" s="28">
        <f t="shared" si="5"/>
        <v>214.66666666666666</v>
      </c>
      <c r="X9" s="31"/>
      <c r="Y9" s="31"/>
      <c r="Z9" s="31"/>
      <c r="AA9" s="31"/>
    </row>
    <row r="10" spans="1:28" ht="16.5" thickBot="1" x14ac:dyDescent="0.3">
      <c r="A10" s="12">
        <v>6</v>
      </c>
      <c r="B10" s="32"/>
      <c r="C10" s="32" t="s">
        <v>50</v>
      </c>
      <c r="D10" s="51" t="s">
        <v>12</v>
      </c>
      <c r="E10" s="52">
        <v>5</v>
      </c>
      <c r="F10" s="57">
        <v>194</v>
      </c>
      <c r="G10" s="57">
        <v>227</v>
      </c>
      <c r="H10" s="57">
        <v>177</v>
      </c>
      <c r="I10" s="57">
        <v>200</v>
      </c>
      <c r="J10" s="57">
        <v>202</v>
      </c>
      <c r="K10" s="57">
        <v>208</v>
      </c>
      <c r="L10" s="57">
        <v>201</v>
      </c>
      <c r="M10" s="57">
        <v>222</v>
      </c>
      <c r="N10" s="26">
        <f t="shared" si="0"/>
        <v>1631</v>
      </c>
      <c r="O10" s="27">
        <f t="shared" si="1"/>
        <v>1671</v>
      </c>
      <c r="P10" s="28">
        <f t="shared" si="2"/>
        <v>203.875</v>
      </c>
      <c r="Q10" s="57">
        <v>267</v>
      </c>
      <c r="R10" s="57">
        <v>195</v>
      </c>
      <c r="S10" s="57">
        <v>176</v>
      </c>
      <c r="T10" s="57">
        <v>236</v>
      </c>
      <c r="U10" s="26">
        <f t="shared" si="3"/>
        <v>2545</v>
      </c>
      <c r="V10" s="27">
        <f t="shared" si="4"/>
        <v>2565</v>
      </c>
      <c r="W10" s="28">
        <f t="shared" si="5"/>
        <v>208.75</v>
      </c>
      <c r="X10" s="31"/>
      <c r="Y10" s="31"/>
      <c r="Z10" s="31"/>
      <c r="AA10" s="31"/>
    </row>
    <row r="11" spans="1:28" ht="16.5" thickBot="1" x14ac:dyDescent="0.3">
      <c r="A11" s="12">
        <v>7</v>
      </c>
      <c r="B11" s="32"/>
      <c r="C11" s="40" t="s">
        <v>58</v>
      </c>
      <c r="D11" s="51" t="s">
        <v>12</v>
      </c>
      <c r="E11" s="52">
        <v>5</v>
      </c>
      <c r="F11" s="57">
        <v>184</v>
      </c>
      <c r="G11" s="57">
        <v>197</v>
      </c>
      <c r="H11" s="57">
        <v>226</v>
      </c>
      <c r="I11" s="57">
        <v>179</v>
      </c>
      <c r="J11" s="57">
        <v>279</v>
      </c>
      <c r="K11" s="57">
        <v>207</v>
      </c>
      <c r="L11" s="57">
        <v>212</v>
      </c>
      <c r="M11" s="57">
        <v>170</v>
      </c>
      <c r="N11" s="26">
        <f t="shared" si="0"/>
        <v>1654</v>
      </c>
      <c r="O11" s="27">
        <f t="shared" si="1"/>
        <v>1694</v>
      </c>
      <c r="P11" s="28">
        <f t="shared" si="2"/>
        <v>206.75</v>
      </c>
      <c r="Q11" s="57">
        <v>244</v>
      </c>
      <c r="R11" s="57">
        <v>171</v>
      </c>
      <c r="S11" s="57">
        <v>245</v>
      </c>
      <c r="T11" s="57">
        <v>177</v>
      </c>
      <c r="U11" s="26">
        <f t="shared" si="3"/>
        <v>2531</v>
      </c>
      <c r="V11" s="27">
        <f t="shared" si="4"/>
        <v>2551</v>
      </c>
      <c r="W11" s="28">
        <f t="shared" si="5"/>
        <v>207.58333333333334</v>
      </c>
      <c r="X11" s="31"/>
      <c r="Y11" s="31"/>
      <c r="Z11" s="31"/>
      <c r="AA11" s="31"/>
    </row>
    <row r="12" spans="1:28" ht="16.5" thickBot="1" x14ac:dyDescent="0.3">
      <c r="A12" s="12">
        <v>8</v>
      </c>
      <c r="B12" s="32"/>
      <c r="C12" s="32" t="s">
        <v>53</v>
      </c>
      <c r="D12" s="51" t="s">
        <v>12</v>
      </c>
      <c r="E12" s="52">
        <v>5</v>
      </c>
      <c r="F12" s="57">
        <v>167</v>
      </c>
      <c r="G12" s="57">
        <v>188</v>
      </c>
      <c r="H12" s="57">
        <v>215</v>
      </c>
      <c r="I12" s="57">
        <v>216</v>
      </c>
      <c r="J12" s="57">
        <v>183</v>
      </c>
      <c r="K12" s="57">
        <v>235</v>
      </c>
      <c r="L12" s="57">
        <v>233</v>
      </c>
      <c r="M12" s="57">
        <v>197</v>
      </c>
      <c r="N12" s="26">
        <f t="shared" si="0"/>
        <v>1634</v>
      </c>
      <c r="O12" s="27">
        <f t="shared" si="1"/>
        <v>1674</v>
      </c>
      <c r="P12" s="28">
        <f t="shared" si="2"/>
        <v>204.25</v>
      </c>
      <c r="Q12" s="57">
        <v>180</v>
      </c>
      <c r="R12" s="57">
        <v>240</v>
      </c>
      <c r="S12" s="57">
        <v>194</v>
      </c>
      <c r="T12" s="57">
        <v>198</v>
      </c>
      <c r="U12" s="26">
        <f t="shared" si="3"/>
        <v>2486</v>
      </c>
      <c r="V12" s="27">
        <f t="shared" si="4"/>
        <v>2506</v>
      </c>
      <c r="W12" s="28">
        <f t="shared" si="5"/>
        <v>203.83333333333334</v>
      </c>
      <c r="X12" s="31"/>
      <c r="Y12" s="31"/>
      <c r="Z12" s="31"/>
      <c r="AA12" s="31"/>
    </row>
    <row r="13" spans="1:28" ht="16.5" thickBot="1" x14ac:dyDescent="0.3">
      <c r="A13" s="13">
        <v>9</v>
      </c>
      <c r="B13" s="37"/>
      <c r="C13" s="41" t="s">
        <v>59</v>
      </c>
      <c r="D13" s="51" t="s">
        <v>12</v>
      </c>
      <c r="E13" s="53"/>
      <c r="F13" s="58">
        <v>184</v>
      </c>
      <c r="G13" s="58">
        <v>216</v>
      </c>
      <c r="H13" s="58">
        <v>279</v>
      </c>
      <c r="I13" s="58">
        <v>211</v>
      </c>
      <c r="J13" s="58">
        <v>133</v>
      </c>
      <c r="K13" s="58">
        <v>213</v>
      </c>
      <c r="L13" s="58">
        <v>202</v>
      </c>
      <c r="M13" s="58">
        <v>210</v>
      </c>
      <c r="N13" s="26">
        <f t="shared" si="0"/>
        <v>1648</v>
      </c>
      <c r="O13" s="27">
        <f t="shared" si="1"/>
        <v>1648</v>
      </c>
      <c r="P13" s="28">
        <f t="shared" si="2"/>
        <v>206</v>
      </c>
      <c r="Q13" s="57">
        <v>223</v>
      </c>
      <c r="R13" s="57">
        <v>200</v>
      </c>
      <c r="S13" s="57">
        <v>174</v>
      </c>
      <c r="T13" s="57">
        <v>207</v>
      </c>
      <c r="U13" s="26">
        <f t="shared" si="3"/>
        <v>2452</v>
      </c>
      <c r="V13" s="27">
        <f t="shared" si="4"/>
        <v>2452</v>
      </c>
      <c r="W13" s="28">
        <f t="shared" si="5"/>
        <v>204.33333333333334</v>
      </c>
      <c r="X13" s="31"/>
      <c r="Y13" s="31"/>
      <c r="Z13" s="31"/>
      <c r="AA13" s="31"/>
    </row>
    <row r="14" spans="1:28" ht="16.5" thickBot="1" x14ac:dyDescent="0.3">
      <c r="A14" s="8">
        <v>10</v>
      </c>
      <c r="B14" s="39"/>
      <c r="C14" s="39" t="s">
        <v>54</v>
      </c>
      <c r="D14" s="51" t="s">
        <v>12</v>
      </c>
      <c r="E14" s="54"/>
      <c r="F14" s="59">
        <v>236</v>
      </c>
      <c r="G14" s="59">
        <v>246</v>
      </c>
      <c r="H14" s="59">
        <v>194</v>
      </c>
      <c r="I14" s="59">
        <v>215</v>
      </c>
      <c r="J14" s="60">
        <v>154</v>
      </c>
      <c r="K14" s="59">
        <v>201</v>
      </c>
      <c r="L14" s="59">
        <v>214</v>
      </c>
      <c r="M14" s="59">
        <v>178</v>
      </c>
      <c r="N14" s="26">
        <f t="shared" si="0"/>
        <v>1638</v>
      </c>
      <c r="O14" s="27">
        <f t="shared" si="1"/>
        <v>1638</v>
      </c>
      <c r="P14" s="28">
        <f t="shared" si="2"/>
        <v>204.75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8" ht="16.5" thickBot="1" x14ac:dyDescent="0.3">
      <c r="A15" s="3">
        <v>11</v>
      </c>
      <c r="B15" s="32"/>
      <c r="C15" s="32" t="s">
        <v>17</v>
      </c>
      <c r="D15" s="51" t="s">
        <v>12</v>
      </c>
      <c r="E15" s="52">
        <v>10</v>
      </c>
      <c r="F15" s="57">
        <v>170</v>
      </c>
      <c r="G15" s="57">
        <v>170</v>
      </c>
      <c r="H15" s="57">
        <v>176</v>
      </c>
      <c r="I15" s="57">
        <v>193</v>
      </c>
      <c r="J15" s="57">
        <v>205</v>
      </c>
      <c r="K15" s="57">
        <v>214</v>
      </c>
      <c r="L15" s="57">
        <v>192</v>
      </c>
      <c r="M15" s="57">
        <v>235</v>
      </c>
      <c r="N15" s="26">
        <f t="shared" si="0"/>
        <v>1555</v>
      </c>
      <c r="O15" s="27">
        <f t="shared" si="1"/>
        <v>1635</v>
      </c>
      <c r="P15" s="28">
        <f t="shared" si="2"/>
        <v>194.375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8" ht="16.5" thickBot="1" x14ac:dyDescent="0.3">
      <c r="A16" s="3">
        <v>12</v>
      </c>
      <c r="B16" s="32"/>
      <c r="C16" s="32" t="s">
        <v>57</v>
      </c>
      <c r="D16" s="51" t="s">
        <v>12</v>
      </c>
      <c r="E16" s="52"/>
      <c r="F16" s="57">
        <v>188</v>
      </c>
      <c r="G16" s="57">
        <v>194</v>
      </c>
      <c r="H16" s="57">
        <v>247</v>
      </c>
      <c r="I16" s="57">
        <v>206</v>
      </c>
      <c r="J16" s="57">
        <v>162</v>
      </c>
      <c r="K16" s="57">
        <v>192</v>
      </c>
      <c r="L16" s="57">
        <v>180</v>
      </c>
      <c r="M16" s="57">
        <v>235</v>
      </c>
      <c r="N16" s="26">
        <f t="shared" si="0"/>
        <v>1604</v>
      </c>
      <c r="O16" s="27">
        <f t="shared" si="1"/>
        <v>1604</v>
      </c>
      <c r="P16" s="28">
        <f t="shared" si="2"/>
        <v>200.5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ht="16.5" thickBot="1" x14ac:dyDescent="0.3">
      <c r="A17" s="3">
        <v>13</v>
      </c>
      <c r="B17" s="32"/>
      <c r="C17" s="32" t="s">
        <v>23</v>
      </c>
      <c r="D17" s="51" t="s">
        <v>12</v>
      </c>
      <c r="E17" s="52"/>
      <c r="F17" s="57">
        <v>160</v>
      </c>
      <c r="G17" s="57">
        <v>155</v>
      </c>
      <c r="H17" s="57">
        <v>244</v>
      </c>
      <c r="I17" s="57">
        <v>214</v>
      </c>
      <c r="J17" s="57">
        <v>185</v>
      </c>
      <c r="K17" s="57">
        <v>231</v>
      </c>
      <c r="L17" s="57">
        <v>190</v>
      </c>
      <c r="M17" s="57">
        <v>203</v>
      </c>
      <c r="N17" s="44">
        <f t="shared" si="0"/>
        <v>1582</v>
      </c>
      <c r="O17" s="27">
        <f t="shared" si="1"/>
        <v>1582</v>
      </c>
      <c r="P17" s="28">
        <f t="shared" si="2"/>
        <v>197.75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ht="16.5" thickBot="1" x14ac:dyDescent="0.3">
      <c r="A18" s="3">
        <v>14</v>
      </c>
      <c r="B18" s="32"/>
      <c r="C18" s="32" t="s">
        <v>55</v>
      </c>
      <c r="D18" s="51" t="s">
        <v>12</v>
      </c>
      <c r="E18" s="52"/>
      <c r="F18" s="57">
        <v>200</v>
      </c>
      <c r="G18" s="57">
        <v>149</v>
      </c>
      <c r="H18" s="57">
        <v>182</v>
      </c>
      <c r="I18" s="57">
        <v>190</v>
      </c>
      <c r="J18" s="57">
        <v>205</v>
      </c>
      <c r="K18" s="57">
        <v>208</v>
      </c>
      <c r="L18" s="57">
        <v>174</v>
      </c>
      <c r="M18" s="57">
        <v>212</v>
      </c>
      <c r="N18" s="44">
        <f t="shared" si="0"/>
        <v>1520</v>
      </c>
      <c r="O18" s="27">
        <f t="shared" si="1"/>
        <v>1520</v>
      </c>
      <c r="P18" s="28">
        <f t="shared" si="2"/>
        <v>190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ht="15.75" x14ac:dyDescent="0.25">
      <c r="A19" s="3">
        <v>15</v>
      </c>
      <c r="B19" s="32"/>
      <c r="C19" s="40" t="s">
        <v>60</v>
      </c>
      <c r="D19" s="51" t="s">
        <v>12</v>
      </c>
      <c r="E19" s="52"/>
      <c r="F19" s="57">
        <v>213</v>
      </c>
      <c r="G19" s="57">
        <v>216</v>
      </c>
      <c r="H19" s="57">
        <v>183</v>
      </c>
      <c r="I19" s="57">
        <v>186</v>
      </c>
      <c r="J19" s="57">
        <v>161</v>
      </c>
      <c r="K19" s="57">
        <v>183</v>
      </c>
      <c r="L19" s="57">
        <v>170</v>
      </c>
      <c r="M19" s="57">
        <v>187</v>
      </c>
      <c r="N19" s="44">
        <f t="shared" si="0"/>
        <v>1499</v>
      </c>
      <c r="O19" s="27">
        <f t="shared" si="1"/>
        <v>1499</v>
      </c>
      <c r="P19" s="28">
        <f t="shared" si="2"/>
        <v>187.375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ht="15.75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</sheetData>
  <sortState ref="B5:W19">
    <sortCondition descending="1" ref="V5:V19"/>
  </sortState>
  <mergeCells count="3">
    <mergeCell ref="A3:P3"/>
    <mergeCell ref="A1:AB2"/>
    <mergeCell ref="Q3:W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9"/>
  <sheetViews>
    <sheetView workbookViewId="0">
      <selection activeCell="N6" sqref="N6"/>
    </sheetView>
  </sheetViews>
  <sheetFormatPr defaultRowHeight="15" x14ac:dyDescent="0.25"/>
  <cols>
    <col min="4" max="4" width="10" customWidth="1"/>
    <col min="5" max="5" width="20.42578125" customWidth="1"/>
  </cols>
  <sheetData>
    <row r="3" spans="3:15" x14ac:dyDescent="0.25">
      <c r="E3" s="79" t="s">
        <v>67</v>
      </c>
      <c r="F3" s="79"/>
      <c r="G3" s="79"/>
      <c r="H3" s="79"/>
      <c r="I3" s="79"/>
      <c r="J3" s="79"/>
      <c r="K3" s="79"/>
      <c r="L3" s="79"/>
    </row>
    <row r="4" spans="3:15" x14ac:dyDescent="0.25">
      <c r="E4" s="80"/>
      <c r="F4" s="80"/>
      <c r="G4" s="80"/>
      <c r="H4" s="80"/>
      <c r="I4" s="80"/>
      <c r="J4" s="80"/>
      <c r="K4" s="80"/>
      <c r="L4" s="80"/>
    </row>
    <row r="5" spans="3:15" ht="15.75" thickBot="1" x14ac:dyDescent="0.3">
      <c r="C5" s="5" t="s">
        <v>0</v>
      </c>
      <c r="D5" s="5" t="s">
        <v>1</v>
      </c>
      <c r="E5" s="5" t="s">
        <v>2</v>
      </c>
      <c r="F5" s="15" t="s">
        <v>68</v>
      </c>
      <c r="G5" s="15" t="s">
        <v>5</v>
      </c>
      <c r="H5" s="15" t="s">
        <v>71</v>
      </c>
      <c r="I5" s="15" t="s">
        <v>73</v>
      </c>
      <c r="J5" s="15" t="s">
        <v>74</v>
      </c>
      <c r="K5" s="15" t="s">
        <v>7</v>
      </c>
      <c r="L5" s="15" t="s">
        <v>72</v>
      </c>
      <c r="M5" s="21" t="s">
        <v>11</v>
      </c>
      <c r="N5" s="72" t="s">
        <v>19</v>
      </c>
      <c r="O5" s="72" t="s">
        <v>36</v>
      </c>
    </row>
    <row r="6" spans="3:15" ht="15.75" thickBot="1" x14ac:dyDescent="0.3">
      <c r="C6" s="11">
        <v>1</v>
      </c>
      <c r="D6" s="9"/>
      <c r="E6" s="9" t="s">
        <v>61</v>
      </c>
      <c r="F6" s="16">
        <v>10</v>
      </c>
      <c r="G6" s="19">
        <v>217</v>
      </c>
      <c r="H6" s="16">
        <v>20</v>
      </c>
      <c r="I6" s="19">
        <v>237</v>
      </c>
      <c r="J6" s="16">
        <v>20</v>
      </c>
      <c r="K6" s="19">
        <v>236</v>
      </c>
      <c r="L6" s="16"/>
      <c r="M6" s="22">
        <f>SUM(G6+I6+K6)</f>
        <v>690</v>
      </c>
      <c r="N6" s="22">
        <f>SUM(G6:L6)+3*F6</f>
        <v>760</v>
      </c>
      <c r="O6" s="19">
        <f>M6/3</f>
        <v>230</v>
      </c>
    </row>
    <row r="7" spans="3:15" ht="15.75" thickBot="1" x14ac:dyDescent="0.3">
      <c r="C7" s="12">
        <v>2</v>
      </c>
      <c r="D7" s="1"/>
      <c r="E7" s="1" t="s">
        <v>49</v>
      </c>
      <c r="F7" s="17"/>
      <c r="G7" s="20">
        <v>224</v>
      </c>
      <c r="H7" s="17"/>
      <c r="I7" s="20">
        <v>216</v>
      </c>
      <c r="J7" s="17">
        <v>20</v>
      </c>
      <c r="K7" s="20">
        <v>257</v>
      </c>
      <c r="L7" s="17">
        <v>20</v>
      </c>
      <c r="M7" s="22">
        <f>SUM(G7+I7+K7)</f>
        <v>697</v>
      </c>
      <c r="N7" s="22">
        <f t="shared" ref="N7:N9" si="0">SUM(G7:L7)+COUNT(G7+I7+K7)*F7</f>
        <v>737</v>
      </c>
      <c r="O7" s="73">
        <f>M7/3</f>
        <v>232.33333333333334</v>
      </c>
    </row>
    <row r="8" spans="3:15" ht="15.75" thickBot="1" x14ac:dyDescent="0.3">
      <c r="C8" s="12">
        <v>3</v>
      </c>
      <c r="D8" s="1"/>
      <c r="E8" s="1" t="s">
        <v>51</v>
      </c>
      <c r="F8" s="17"/>
      <c r="G8" s="20">
        <v>268</v>
      </c>
      <c r="H8" s="17">
        <v>20</v>
      </c>
      <c r="I8" s="20">
        <v>231</v>
      </c>
      <c r="J8" s="17"/>
      <c r="K8" s="20">
        <v>170</v>
      </c>
      <c r="L8" s="17"/>
      <c r="M8" s="22">
        <f>SUM(G8+I8+K8)</f>
        <v>669</v>
      </c>
      <c r="N8" s="22">
        <f t="shared" si="0"/>
        <v>689</v>
      </c>
      <c r="O8" s="19">
        <f>M8/3</f>
        <v>223</v>
      </c>
    </row>
    <row r="9" spans="3:15" x14ac:dyDescent="0.25">
      <c r="C9" s="12">
        <v>4</v>
      </c>
      <c r="D9" s="1"/>
      <c r="E9" s="1" t="s">
        <v>56</v>
      </c>
      <c r="F9" s="17"/>
      <c r="G9" s="20">
        <v>211</v>
      </c>
      <c r="H9" s="17"/>
      <c r="I9" s="20">
        <v>215</v>
      </c>
      <c r="J9" s="17"/>
      <c r="K9" s="20">
        <v>226</v>
      </c>
      <c r="L9" s="17">
        <v>20</v>
      </c>
      <c r="M9" s="22">
        <f>SUM(G9+I9+K9)</f>
        <v>652</v>
      </c>
      <c r="N9" s="22">
        <f t="shared" si="0"/>
        <v>672</v>
      </c>
      <c r="O9" s="73">
        <f>M9/3</f>
        <v>217.33333333333334</v>
      </c>
    </row>
  </sheetData>
  <sortState ref="D6:O9">
    <sortCondition descending="1" ref="N6:N9"/>
  </sortState>
  <mergeCells count="1">
    <mergeCell ref="E3:L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9"/>
  <sheetViews>
    <sheetView workbookViewId="0">
      <selection activeCell="N6" sqref="N6"/>
    </sheetView>
  </sheetViews>
  <sheetFormatPr defaultRowHeight="15" x14ac:dyDescent="0.25"/>
  <cols>
    <col min="4" max="4" width="9.85546875" bestFit="1" customWidth="1"/>
    <col min="5" max="5" width="20.42578125" customWidth="1"/>
    <col min="6" max="6" width="9.85546875" customWidth="1"/>
    <col min="15" max="15" width="10.28515625" customWidth="1"/>
  </cols>
  <sheetData>
    <row r="3" spans="3:15" x14ac:dyDescent="0.25">
      <c r="E3" s="81" t="s">
        <v>69</v>
      </c>
      <c r="F3" s="81"/>
      <c r="G3" s="81"/>
      <c r="H3" s="81"/>
      <c r="I3" s="81"/>
      <c r="J3" s="81"/>
      <c r="K3" s="81"/>
      <c r="L3" s="81"/>
    </row>
    <row r="4" spans="3:15" x14ac:dyDescent="0.25">
      <c r="E4" s="82"/>
      <c r="F4" s="82"/>
      <c r="G4" s="82"/>
      <c r="H4" s="82"/>
      <c r="I4" s="82"/>
      <c r="J4" s="82"/>
      <c r="K4" s="82"/>
      <c r="L4" s="82"/>
    </row>
    <row r="5" spans="3:15" ht="15.75" thickBot="1" x14ac:dyDescent="0.3">
      <c r="C5" s="5" t="s">
        <v>0</v>
      </c>
      <c r="D5" s="5" t="s">
        <v>1</v>
      </c>
      <c r="E5" s="6" t="s">
        <v>2</v>
      </c>
      <c r="F5" s="6" t="s">
        <v>68</v>
      </c>
      <c r="G5" s="15" t="s">
        <v>5</v>
      </c>
      <c r="H5" s="15" t="s">
        <v>71</v>
      </c>
      <c r="I5" s="15" t="s">
        <v>73</v>
      </c>
      <c r="J5" s="15" t="s">
        <v>74</v>
      </c>
      <c r="K5" s="15" t="s">
        <v>7</v>
      </c>
      <c r="L5" s="15" t="s">
        <v>72</v>
      </c>
      <c r="M5" s="21" t="s">
        <v>11</v>
      </c>
      <c r="N5" s="72" t="s">
        <v>19</v>
      </c>
      <c r="O5" s="72" t="s">
        <v>36</v>
      </c>
    </row>
    <row r="6" spans="3:15" ht="15.75" thickBot="1" x14ac:dyDescent="0.3">
      <c r="C6" s="11">
        <v>1</v>
      </c>
      <c r="D6" s="9"/>
      <c r="E6" s="9" t="s">
        <v>40</v>
      </c>
      <c r="F6" s="10"/>
      <c r="G6" s="19">
        <v>200</v>
      </c>
      <c r="H6" s="16">
        <v>20</v>
      </c>
      <c r="I6" s="19">
        <v>227</v>
      </c>
      <c r="J6" s="16">
        <v>20</v>
      </c>
      <c r="K6" s="19">
        <v>184</v>
      </c>
      <c r="L6" s="16">
        <v>20</v>
      </c>
      <c r="M6" s="22">
        <f>SUM(G6+I6+K6)</f>
        <v>611</v>
      </c>
      <c r="N6" s="22">
        <f>SUM(G6:L6)+COUNT(G6+I6+K6)*F6</f>
        <v>671</v>
      </c>
      <c r="O6" s="73">
        <f>M6/3</f>
        <v>203.66666666666666</v>
      </c>
    </row>
    <row r="7" spans="3:15" ht="15.75" thickBot="1" x14ac:dyDescent="0.3">
      <c r="C7" s="12">
        <v>2</v>
      </c>
      <c r="D7" s="1"/>
      <c r="E7" s="1" t="s">
        <v>45</v>
      </c>
      <c r="F7" s="2"/>
      <c r="G7" s="20">
        <v>181</v>
      </c>
      <c r="H7" s="17"/>
      <c r="I7" s="20">
        <v>160</v>
      </c>
      <c r="J7" s="17"/>
      <c r="K7" s="20">
        <v>224</v>
      </c>
      <c r="L7" s="17">
        <v>20</v>
      </c>
      <c r="M7" s="22">
        <f>SUM(G7+I7+K7)</f>
        <v>565</v>
      </c>
      <c r="N7" s="22">
        <f>SUM(G7:L7)+COUNT(G7+I7+K7)*F7</f>
        <v>585</v>
      </c>
      <c r="O7" s="73">
        <f>M7/3</f>
        <v>188.33333333333334</v>
      </c>
    </row>
    <row r="8" spans="3:15" ht="15.75" thickBot="1" x14ac:dyDescent="0.3">
      <c r="C8" s="12">
        <v>3</v>
      </c>
      <c r="D8" s="1">
        <v>2079</v>
      </c>
      <c r="E8" s="1" t="s">
        <v>48</v>
      </c>
      <c r="F8" s="2"/>
      <c r="G8" s="20">
        <v>189</v>
      </c>
      <c r="H8" s="17">
        <v>20</v>
      </c>
      <c r="I8" s="20">
        <v>165</v>
      </c>
      <c r="J8" s="17"/>
      <c r="K8" s="20">
        <v>202</v>
      </c>
      <c r="L8" s="17"/>
      <c r="M8" s="22">
        <f>SUM(G8+I8+K8)</f>
        <v>556</v>
      </c>
      <c r="N8" s="22">
        <f t="shared" ref="N8:N9" si="0">SUM(G8:L8)+COUNT(G8+I8+K8)*F8</f>
        <v>576</v>
      </c>
      <c r="O8" s="73">
        <f>M8/3</f>
        <v>185.33333333333334</v>
      </c>
    </row>
    <row r="9" spans="3:15" x14ac:dyDescent="0.25">
      <c r="C9" s="12">
        <v>4</v>
      </c>
      <c r="D9" s="1"/>
      <c r="E9" s="1" t="s">
        <v>44</v>
      </c>
      <c r="F9" s="2"/>
      <c r="G9" s="20">
        <v>172</v>
      </c>
      <c r="H9" s="17"/>
      <c r="I9" s="20">
        <v>205</v>
      </c>
      <c r="J9" s="17">
        <v>20</v>
      </c>
      <c r="K9" s="20">
        <v>165</v>
      </c>
      <c r="L9" s="17"/>
      <c r="M9" s="22">
        <f>SUM(G9+I9+K9)</f>
        <v>542</v>
      </c>
      <c r="N9" s="22">
        <f t="shared" si="0"/>
        <v>562</v>
      </c>
      <c r="O9" s="73">
        <f>M9/3</f>
        <v>180.66666666666666</v>
      </c>
    </row>
  </sheetData>
  <sortState ref="D6:O9">
    <sortCondition descending="1" ref="N6:N9"/>
  </sortState>
  <mergeCells count="1">
    <mergeCell ref="E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9"/>
  <sheetViews>
    <sheetView tabSelected="1" workbookViewId="0">
      <selection activeCell="N11" sqref="N11"/>
    </sheetView>
  </sheetViews>
  <sheetFormatPr defaultRowHeight="15" x14ac:dyDescent="0.25"/>
  <cols>
    <col min="5" max="5" width="27.28515625" customWidth="1"/>
  </cols>
  <sheetData>
    <row r="3" spans="3:15" x14ac:dyDescent="0.25">
      <c r="E3" s="81" t="s">
        <v>70</v>
      </c>
      <c r="F3" s="81"/>
      <c r="G3" s="81"/>
      <c r="H3" s="81"/>
      <c r="I3" s="81"/>
      <c r="J3" s="81"/>
      <c r="K3" s="81"/>
      <c r="L3" s="81"/>
      <c r="M3" s="81"/>
    </row>
    <row r="4" spans="3:15" x14ac:dyDescent="0.25">
      <c r="E4" s="82"/>
      <c r="F4" s="82"/>
      <c r="G4" s="82"/>
      <c r="H4" s="82"/>
      <c r="I4" s="82"/>
      <c r="J4" s="82"/>
      <c r="K4" s="82"/>
      <c r="L4" s="82"/>
      <c r="M4" s="82"/>
    </row>
    <row r="5" spans="3:15" ht="15.75" thickBot="1" x14ac:dyDescent="0.3">
      <c r="C5" s="5" t="s">
        <v>0</v>
      </c>
      <c r="D5" s="5" t="s">
        <v>1</v>
      </c>
      <c r="E5" s="5" t="s">
        <v>2</v>
      </c>
      <c r="F5" s="6" t="s">
        <v>68</v>
      </c>
      <c r="G5" s="6" t="s">
        <v>5</v>
      </c>
      <c r="H5" s="6" t="s">
        <v>71</v>
      </c>
      <c r="I5" s="6" t="s">
        <v>73</v>
      </c>
      <c r="J5" s="6" t="s">
        <v>74</v>
      </c>
      <c r="K5" s="6" t="s">
        <v>7</v>
      </c>
      <c r="L5" s="6" t="s">
        <v>72</v>
      </c>
      <c r="M5" s="7" t="s">
        <v>11</v>
      </c>
      <c r="N5" s="4" t="s">
        <v>19</v>
      </c>
      <c r="O5" s="4" t="s">
        <v>36</v>
      </c>
    </row>
    <row r="6" spans="3:15" ht="15.75" thickBot="1" x14ac:dyDescent="0.3">
      <c r="C6" s="11">
        <v>1</v>
      </c>
      <c r="D6" s="9"/>
      <c r="E6" s="9" t="s">
        <v>28</v>
      </c>
      <c r="F6" s="16"/>
      <c r="G6" s="19">
        <v>200</v>
      </c>
      <c r="H6" s="16">
        <v>20</v>
      </c>
      <c r="I6" s="19">
        <v>211</v>
      </c>
      <c r="J6" s="16">
        <v>20</v>
      </c>
      <c r="K6" s="19">
        <v>204</v>
      </c>
      <c r="L6" s="16">
        <v>20</v>
      </c>
      <c r="M6" s="22">
        <f>SUM(G6+I6+K6)</f>
        <v>615</v>
      </c>
      <c r="N6" s="22">
        <f>SUM(G6:L6)+3*F6</f>
        <v>675</v>
      </c>
      <c r="O6" s="19">
        <f>M6/3</f>
        <v>205</v>
      </c>
    </row>
    <row r="7" spans="3:15" ht="15.75" thickBot="1" x14ac:dyDescent="0.3">
      <c r="C7" s="12">
        <v>2</v>
      </c>
      <c r="D7" s="1">
        <v>988</v>
      </c>
      <c r="E7" s="1" t="s">
        <v>15</v>
      </c>
      <c r="F7" s="17">
        <v>10</v>
      </c>
      <c r="G7" s="20">
        <v>157</v>
      </c>
      <c r="H7" s="17"/>
      <c r="I7" s="20">
        <v>190</v>
      </c>
      <c r="J7" s="17">
        <v>20</v>
      </c>
      <c r="K7" s="20">
        <v>215</v>
      </c>
      <c r="L7" s="17">
        <v>20</v>
      </c>
      <c r="M7" s="22">
        <f>SUM(G7+I7+K7)</f>
        <v>562</v>
      </c>
      <c r="N7" s="22">
        <f t="shared" ref="N7:N9" si="0">SUM(G7:L7)+3*F7</f>
        <v>632</v>
      </c>
      <c r="O7" s="73">
        <f>M7/3</f>
        <v>187.33333333333334</v>
      </c>
    </row>
    <row r="8" spans="3:15" ht="15.75" thickBot="1" x14ac:dyDescent="0.3">
      <c r="C8" s="11">
        <v>3</v>
      </c>
      <c r="D8" s="1"/>
      <c r="E8" s="1" t="s">
        <v>18</v>
      </c>
      <c r="F8" s="17">
        <v>10</v>
      </c>
      <c r="G8" s="20">
        <v>172</v>
      </c>
      <c r="H8" s="17">
        <v>20</v>
      </c>
      <c r="I8" s="20">
        <v>176</v>
      </c>
      <c r="J8" s="17"/>
      <c r="K8" s="20">
        <v>202</v>
      </c>
      <c r="L8" s="17"/>
      <c r="M8" s="22">
        <f>SUM(G8+I8+K8)</f>
        <v>550</v>
      </c>
      <c r="N8" s="22">
        <f t="shared" si="0"/>
        <v>600</v>
      </c>
      <c r="O8" s="73">
        <f>M8/3</f>
        <v>183.33333333333334</v>
      </c>
    </row>
    <row r="9" spans="3:15" x14ac:dyDescent="0.25">
      <c r="C9" s="12">
        <v>4</v>
      </c>
      <c r="D9" s="1"/>
      <c r="E9" s="1" t="s">
        <v>30</v>
      </c>
      <c r="F9" s="17"/>
      <c r="G9" s="20">
        <v>138</v>
      </c>
      <c r="H9" s="17"/>
      <c r="I9" s="20">
        <v>186</v>
      </c>
      <c r="J9" s="17"/>
      <c r="K9" s="20">
        <v>145</v>
      </c>
      <c r="L9" s="17"/>
      <c r="M9" s="22">
        <f>SUM(G9+I9+K9)</f>
        <v>469</v>
      </c>
      <c r="N9" s="22">
        <f t="shared" si="0"/>
        <v>469</v>
      </c>
      <c r="O9" s="73">
        <f>M9/3</f>
        <v>156.33333333333334</v>
      </c>
    </row>
  </sheetData>
  <sortState ref="D6:O9">
    <sortCondition descending="1" ref="N6:N9"/>
  </sortState>
  <mergeCells count="1">
    <mergeCell ref="E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grupa |C</vt:lpstr>
      <vt:lpstr>grupa b</vt:lpstr>
      <vt:lpstr>grupa a</vt:lpstr>
      <vt:lpstr>FINAL A</vt:lpstr>
      <vt:lpstr>FINAL B</vt:lpstr>
      <vt:lpstr>FINAL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Broadway</dc:creator>
  <cp:lastModifiedBy>User</cp:lastModifiedBy>
  <dcterms:created xsi:type="dcterms:W3CDTF">2015-02-27T17:20:40Z</dcterms:created>
  <dcterms:modified xsi:type="dcterms:W3CDTF">2015-06-26T13:11:22Z</dcterms:modified>
</cp:coreProperties>
</file>