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1000" firstSheet="1" activeTab="4"/>
  </bookViews>
  <sheets>
    <sheet name="ALL GAME" sheetId="1" r:id="rId1"/>
    <sheet name="ELIM GR A" sheetId="2" r:id="rId2"/>
    <sheet name="ĆWIERĆFIN GR A " sheetId="3" r:id="rId3"/>
    <sheet name="PÓŁFIN GR A" sheetId="4" r:id="rId4"/>
    <sheet name="FINAŁ GR A" sheetId="5" r:id="rId5"/>
    <sheet name="ELIM GR B" sheetId="6" r:id="rId6"/>
    <sheet name="ĆWIERĆFIN GR B" sheetId="7" r:id="rId7"/>
    <sheet name="PÓŁFIN GR B" sheetId="8" r:id="rId8"/>
    <sheet name="FINAŁ GR B" sheetId="9" r:id="rId9"/>
    <sheet name="ELIM GR C" sheetId="10" r:id="rId10"/>
    <sheet name="PÓŁFI GR C" sheetId="11" r:id="rId11"/>
    <sheet name="FINAŁ GR C" sheetId="12" r:id="rId12"/>
    <sheet name="DESPERADO" sheetId="13" r:id="rId13"/>
  </sheets>
  <definedNames/>
  <calcPr fullCalcOnLoad="1"/>
</workbook>
</file>

<file path=xl/sharedStrings.xml><?xml version="1.0" encoding="utf-8"?>
<sst xmlns="http://schemas.openxmlformats.org/spreadsheetml/2006/main" count="736" uniqueCount="125">
  <si>
    <t>NAZWISKO i IMIĘ</t>
  </si>
  <si>
    <t>NR LIC</t>
  </si>
  <si>
    <t>GRUPA</t>
  </si>
  <si>
    <t>LP.</t>
  </si>
  <si>
    <t>1 GRA</t>
  </si>
  <si>
    <t>2 GRA</t>
  </si>
  <si>
    <t>3 GRA</t>
  </si>
  <si>
    <t>4 GRA</t>
  </si>
  <si>
    <t>5 GRA</t>
  </si>
  <si>
    <t>6 GRA</t>
  </si>
  <si>
    <t>BONUS</t>
  </si>
  <si>
    <t>SUMA</t>
  </si>
  <si>
    <t>ŚREDNIA</t>
  </si>
  <si>
    <t>VIII MAZURY CUP 2017</t>
  </si>
  <si>
    <t>ELIM</t>
  </si>
  <si>
    <t>ELIM+ĆWIERĆ</t>
  </si>
  <si>
    <t>B</t>
  </si>
  <si>
    <t>C</t>
  </si>
  <si>
    <t xml:space="preserve">CICHOWLAS GRZEGORZ </t>
  </si>
  <si>
    <t>GACKOWSKA MIRKA</t>
  </si>
  <si>
    <t>SZCZĘSNY GRZEGORZ</t>
  </si>
  <si>
    <t>GACKOWSKI JANUSZ</t>
  </si>
  <si>
    <t>KOCOT KAMIL</t>
  </si>
  <si>
    <t>HOŃCZAK JAN</t>
  </si>
  <si>
    <t>PÓŁ FINAŁ GR A - VIII MAZURY CUP 2017</t>
  </si>
  <si>
    <t>FINAŁ  GR A - VIII MAZURY CUP 2017</t>
  </si>
  <si>
    <t>ĆWIERĆFINAŁ GR A V- VIII MAZURY CUP 2017</t>
  </si>
  <si>
    <t>SUMA-B</t>
  </si>
  <si>
    <t>KLUB</t>
  </si>
  <si>
    <t>FUN GRUDZIĄDZ</t>
  </si>
  <si>
    <t>TOTAL</t>
  </si>
  <si>
    <t>KJLUB</t>
  </si>
  <si>
    <t>TOTTAL</t>
  </si>
  <si>
    <t>PKT R/R</t>
  </si>
  <si>
    <t>TKB TORUŃ</t>
  </si>
  <si>
    <t>FIREBALLS PŁOCK</t>
  </si>
  <si>
    <t>WARS WARSZAWA</t>
  </si>
  <si>
    <t xml:space="preserve">TOTAL FINAŁ </t>
  </si>
  <si>
    <t>ŚREDNIA FINAŁ</t>
  </si>
  <si>
    <t>TOTAL ŚREDNIA</t>
  </si>
  <si>
    <t>TOTAL FINAŁ</t>
  </si>
  <si>
    <t xml:space="preserve">ŚREDNIA FINAŁ </t>
  </si>
  <si>
    <t>ELIMINACJE GRUPA  A  -  VIII MAZURY CUP 2017</t>
  </si>
  <si>
    <t>ELIMINACJE GRUPA B  - VIII MAZURY CUP 2017</t>
  </si>
  <si>
    <t>ĆWIERĆFINAŁ GRUPA  B - VIII MAZURY CUP 2017</t>
  </si>
  <si>
    <t>PÓŁFINAŁ GRUPA  B  -  VIII MAZURY CUP 2017</t>
  </si>
  <si>
    <t>FINAŁ  GRGRUPA  B - VIII MAZURY CUP 2017</t>
  </si>
  <si>
    <t>ELIMINACJE GRUPA  C - VIII MAZURY CUP 2017</t>
  </si>
  <si>
    <t>PÓŁFINAŁ GRUPA  C -VIII MAZURY CUP 2017</t>
  </si>
  <si>
    <t>FINAŁ GRUPA C  - VIII MAZURY CUP 2017</t>
  </si>
  <si>
    <t>SUMA-BONUS</t>
  </si>
  <si>
    <t>A</t>
  </si>
  <si>
    <t>BIELSKI PAWEŁ</t>
  </si>
  <si>
    <t>RYBICKA JOANNA</t>
  </si>
  <si>
    <t>TS UNISOFT GDYNIA</t>
  </si>
  <si>
    <t>SZTORM BC GDAŃSK</t>
  </si>
  <si>
    <t>KRAUZE MARIAN</t>
  </si>
  <si>
    <t>U-7 GDYNIA</t>
  </si>
  <si>
    <t>ŚWINIARSKI TOMASZ</t>
  </si>
  <si>
    <t>PERFECT 300</t>
  </si>
  <si>
    <t>ŚWINIARSKA JUSTYNA</t>
  </si>
  <si>
    <t>RYBICKI KAZIMIERZ</t>
  </si>
  <si>
    <t>CICHORACKI MACIEJ</t>
  </si>
  <si>
    <t>KONTRYMOWICZ MIETEK</t>
  </si>
  <si>
    <t>DARIO BOWLING</t>
  </si>
  <si>
    <t>PREUS PATRYK</t>
  </si>
  <si>
    <t>LANGOWSKA ELA</t>
  </si>
  <si>
    <t>FULARCZYK MAREK</t>
  </si>
  <si>
    <t>KULPA ANDRZEJ</t>
  </si>
  <si>
    <t>OLEJNICZAK TOMEK</t>
  </si>
  <si>
    <t>PIN BUSTERS DARIO BOWLING</t>
  </si>
  <si>
    <t>WARCABA JAKUB</t>
  </si>
  <si>
    <t>JURASZEK TOMASZ</t>
  </si>
  <si>
    <t>MK KOSZALIN</t>
  </si>
  <si>
    <t>PIETRASZEK JANUSZ</t>
  </si>
  <si>
    <t>WB BOWL WARSZAWA</t>
  </si>
  <si>
    <t>ŻURAWIK JUREK</t>
  </si>
  <si>
    <t>MARTIN CLUB 2000</t>
  </si>
  <si>
    <t>ZAWADZKI JÓZEF</t>
  </si>
  <si>
    <t>SSB SUWAŁKI</t>
  </si>
  <si>
    <t>FRYDRYCH WIESŁAW</t>
  </si>
  <si>
    <t>FRYDRYCH LILLA</t>
  </si>
  <si>
    <t>LISOWSKI KORNEL</t>
  </si>
  <si>
    <t>OLEJNICZAK KAMIL</t>
  </si>
  <si>
    <t>PAJĄK MIREK</t>
  </si>
  <si>
    <t>KB RODŁO PIŁA</t>
  </si>
  <si>
    <t>PAJĄK BOŻENA</t>
  </si>
  <si>
    <t>KUCIŃSK JACEK</t>
  </si>
  <si>
    <t>ŁKB ŁODŹ</t>
  </si>
  <si>
    <t>LUTOWSKI TOMASZ</t>
  </si>
  <si>
    <t>HULECKI JANUSZ</t>
  </si>
  <si>
    <t>MK BOWLING SŁUPSK</t>
  </si>
  <si>
    <t>HULECKA AGNIESZKA</t>
  </si>
  <si>
    <t>KACHELSKI BARTEK</t>
  </si>
  <si>
    <t>WÓJCIK ADAM</t>
  </si>
  <si>
    <t>OLESIŃSKI KRZYSZTOF</t>
  </si>
  <si>
    <t>BOWLING SHOP BOLESŁAWIEC</t>
  </si>
  <si>
    <t>YEARWOOD ALLAN</t>
  </si>
  <si>
    <t>DŁUŻNIEWSKI AREK</t>
  </si>
  <si>
    <t>SIEDLECKI KLUB BOWLINGOWY</t>
  </si>
  <si>
    <t>MARTIN ADAM</t>
  </si>
  <si>
    <t xml:space="preserve">B </t>
  </si>
  <si>
    <t>SKB SIEDLCE</t>
  </si>
  <si>
    <t>SOULE ELKE</t>
  </si>
  <si>
    <t>KOZIKOWSKI PRZEMEK</t>
  </si>
  <si>
    <t>HELIOSS OLSZTYN</t>
  </si>
  <si>
    <t>WOJDA  DAREK</t>
  </si>
  <si>
    <t>KORKOWSKIN RYSZARD</t>
  </si>
  <si>
    <t xml:space="preserve">TKB TORUŃ </t>
  </si>
  <si>
    <t>CHODOROWSKI ROBERT</t>
  </si>
  <si>
    <t>GRZYMKOWSKI KRZYSZTOF</t>
  </si>
  <si>
    <t>MARCINKOWSKI WEALDEMAR</t>
  </si>
  <si>
    <t>TKB TORUN</t>
  </si>
  <si>
    <t>WAWRZONKOWSKI JAROSŁAW</t>
  </si>
  <si>
    <t>LKB LESZNO</t>
  </si>
  <si>
    <t>DĄBKOWSKA EWA</t>
  </si>
  <si>
    <t>SZYMCZAK PAWEŁ</t>
  </si>
  <si>
    <t>PRETORIUS BARTOSZ</t>
  </si>
  <si>
    <t xml:space="preserve">BOBROWSKA  KATARZYNA </t>
  </si>
  <si>
    <t xml:space="preserve">MARTIN ADAM </t>
  </si>
  <si>
    <t>KORKOWSKI RYSZARD</t>
  </si>
  <si>
    <t>POMORZE GDAŃSK</t>
  </si>
  <si>
    <t>SZTORM GDAŃSK</t>
  </si>
  <si>
    <t>SWINIARSKA JUSTYNA</t>
  </si>
  <si>
    <t>TOTAL ZAWODY + BONUS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</si>
</sst>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14" borderId="10" xfId="0" applyFont="1" applyFill="1" applyBorder="1" applyAlignment="1">
      <alignment/>
    </xf>
    <xf numFmtId="0" fontId="39" fillId="15" borderId="10" xfId="0" applyFont="1" applyFill="1" applyBorder="1" applyAlignment="1">
      <alignment/>
    </xf>
    <xf numFmtId="0" fontId="39" fillId="15" borderId="10" xfId="0" applyFont="1" applyFill="1" applyBorder="1" applyAlignment="1">
      <alignment horizontal="center"/>
    </xf>
    <xf numFmtId="0" fontId="44" fillId="17" borderId="10" xfId="0" applyFont="1" applyFill="1" applyBorder="1" applyAlignment="1">
      <alignment/>
    </xf>
    <xf numFmtId="2" fontId="44" fillId="17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39" fillId="17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1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0" borderId="10" xfId="0" applyFill="1" applyBorder="1" applyAlignment="1">
      <alignment/>
    </xf>
    <xf numFmtId="0" fontId="39" fillId="16" borderId="10" xfId="0" applyFont="1" applyFill="1" applyBorder="1" applyAlignment="1">
      <alignment/>
    </xf>
    <xf numFmtId="0" fontId="39" fillId="16" borderId="10" xfId="0" applyFont="1" applyFill="1" applyBorder="1" applyAlignment="1">
      <alignment horizontal="center"/>
    </xf>
    <xf numFmtId="0" fontId="39" fillId="14" borderId="10" xfId="0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2" fontId="44" fillId="33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/>
    </xf>
    <xf numFmtId="0" fontId="39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1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15" borderId="10" xfId="0" applyFont="1" applyFill="1" applyBorder="1" applyAlignment="1">
      <alignment/>
    </xf>
    <xf numFmtId="0" fontId="44" fillId="17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2" fontId="44" fillId="17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14" borderId="10" xfId="0" applyFont="1" applyFill="1" applyBorder="1" applyAlignment="1">
      <alignment/>
    </xf>
    <xf numFmtId="0" fontId="39" fillId="1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15" borderId="10" xfId="0" applyFont="1" applyFill="1" applyBorder="1" applyAlignment="1">
      <alignment/>
    </xf>
    <xf numFmtId="0" fontId="44" fillId="17" borderId="10" xfId="0" applyFont="1" applyFill="1" applyBorder="1" applyAlignment="1">
      <alignment/>
    </xf>
    <xf numFmtId="0" fontId="0" fillId="9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2" fontId="44" fillId="17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39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0" borderId="0" xfId="0" applyFont="1" applyAlignment="1">
      <alignment/>
    </xf>
    <xf numFmtId="0" fontId="39" fillId="14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17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15" borderId="10" xfId="0" applyFont="1" applyFill="1" applyBorder="1" applyAlignment="1">
      <alignment/>
    </xf>
    <xf numFmtId="0" fontId="44" fillId="17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/>
    </xf>
    <xf numFmtId="0" fontId="39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2" fontId="44" fillId="17" borderId="10" xfId="0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14" borderId="10" xfId="0" applyFont="1" applyFill="1" applyBorder="1" applyAlignment="1">
      <alignment/>
    </xf>
    <xf numFmtId="0" fontId="39" fillId="17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15" borderId="10" xfId="0" applyFont="1" applyFill="1" applyBorder="1" applyAlignment="1">
      <alignment/>
    </xf>
    <xf numFmtId="0" fontId="44" fillId="17" borderId="10" xfId="0" applyFont="1" applyFill="1" applyBorder="1" applyAlignment="1">
      <alignment/>
    </xf>
    <xf numFmtId="0" fontId="39" fillId="17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2" fontId="44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39" fillId="19" borderId="10" xfId="0" applyFont="1" applyFill="1" applyBorder="1" applyAlignment="1">
      <alignment horizontal="center"/>
    </xf>
    <xf numFmtId="0" fontId="39" fillId="19" borderId="10" xfId="0" applyFont="1" applyFill="1" applyBorder="1" applyAlignment="1">
      <alignment/>
    </xf>
    <xf numFmtId="0" fontId="45" fillId="19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5" fillId="23" borderId="11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14" borderId="10" xfId="0" applyFont="1" applyFill="1" applyBorder="1" applyAlignment="1">
      <alignment/>
    </xf>
    <xf numFmtId="0" fontId="39" fillId="17" borderId="10" xfId="0" applyFont="1" applyFill="1" applyBorder="1" applyAlignment="1">
      <alignment/>
    </xf>
    <xf numFmtId="0" fontId="39" fillId="19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0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39" fillId="17" borderId="10" xfId="0" applyFont="1" applyFill="1" applyBorder="1" applyAlignment="1">
      <alignment horizontal="center"/>
    </xf>
    <xf numFmtId="0" fontId="39" fillId="1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39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0</xdr:row>
      <xdr:rowOff>28575</xdr:rowOff>
    </xdr:from>
    <xdr:to>
      <xdr:col>12</xdr:col>
      <xdr:colOff>533400</xdr:colOff>
      <xdr:row>0</xdr:row>
      <xdr:rowOff>428625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28575</xdr:rowOff>
    </xdr:from>
    <xdr:to>
      <xdr:col>15</xdr:col>
      <xdr:colOff>504825</xdr:colOff>
      <xdr:row>0</xdr:row>
      <xdr:rowOff>428625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19050</xdr:rowOff>
    </xdr:from>
    <xdr:to>
      <xdr:col>5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19050</xdr:rowOff>
    </xdr:from>
    <xdr:to>
      <xdr:col>14</xdr:col>
      <xdr:colOff>485775</xdr:colOff>
      <xdr:row>0</xdr:row>
      <xdr:rowOff>419100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0</xdr:row>
      <xdr:rowOff>28575</xdr:rowOff>
    </xdr:from>
    <xdr:to>
      <xdr:col>14</xdr:col>
      <xdr:colOff>904875</xdr:colOff>
      <xdr:row>0</xdr:row>
      <xdr:rowOff>428625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409575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561975</xdr:colOff>
      <xdr:row>0</xdr:row>
      <xdr:rowOff>419100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28575</xdr:rowOff>
    </xdr:from>
    <xdr:to>
      <xdr:col>15</xdr:col>
      <xdr:colOff>476250</xdr:colOff>
      <xdr:row>0</xdr:row>
      <xdr:rowOff>428625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3</xdr:col>
      <xdr:colOff>457200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447675</xdr:colOff>
      <xdr:row>0</xdr:row>
      <xdr:rowOff>428625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19050</xdr:rowOff>
    </xdr:from>
    <xdr:to>
      <xdr:col>5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19050</xdr:rowOff>
    </xdr:from>
    <xdr:to>
      <xdr:col>15</xdr:col>
      <xdr:colOff>552450</xdr:colOff>
      <xdr:row>0</xdr:row>
      <xdr:rowOff>419100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346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28575</xdr:rowOff>
    </xdr:from>
    <xdr:to>
      <xdr:col>12</xdr:col>
      <xdr:colOff>638175</xdr:colOff>
      <xdr:row>0</xdr:row>
      <xdr:rowOff>428625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19050</xdr:rowOff>
    </xdr:from>
    <xdr:to>
      <xdr:col>15</xdr:col>
      <xdr:colOff>542925</xdr:colOff>
      <xdr:row>0</xdr:row>
      <xdr:rowOff>419100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0</xdr:row>
      <xdr:rowOff>28575</xdr:rowOff>
    </xdr:from>
    <xdr:to>
      <xdr:col>14</xdr:col>
      <xdr:colOff>542925</xdr:colOff>
      <xdr:row>0</xdr:row>
      <xdr:rowOff>428625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0</xdr:row>
      <xdr:rowOff>19050</xdr:rowOff>
    </xdr:from>
    <xdr:to>
      <xdr:col>14</xdr:col>
      <xdr:colOff>533400</xdr:colOff>
      <xdr:row>0</xdr:row>
      <xdr:rowOff>419100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4</xdr:col>
      <xdr:colOff>95250</xdr:colOff>
      <xdr:row>0</xdr:row>
      <xdr:rowOff>428625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28575</xdr:rowOff>
    </xdr:from>
    <xdr:to>
      <xdr:col>12</xdr:col>
      <xdr:colOff>790575</xdr:colOff>
      <xdr:row>0</xdr:row>
      <xdr:rowOff>428625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P197"/>
  <sheetViews>
    <sheetView zoomScalePageLayoutView="0" workbookViewId="0" topLeftCell="A1">
      <selection activeCell="C112" sqref="C112"/>
    </sheetView>
  </sheetViews>
  <sheetFormatPr defaultColWidth="9.140625" defaultRowHeight="15"/>
  <cols>
    <col min="1" max="1" width="9.140625" style="97" customWidth="1"/>
    <col min="2" max="2" width="5.57421875" style="97" customWidth="1"/>
    <col min="3" max="3" width="6.8515625" style="97" customWidth="1"/>
    <col min="4" max="4" width="7.140625" style="97" customWidth="1"/>
    <col min="5" max="6" width="24.57421875" style="97" customWidth="1"/>
    <col min="7" max="7" width="7.28125" style="97" customWidth="1"/>
    <col min="8" max="13" width="9.140625" style="97" customWidth="1"/>
    <col min="14" max="14" width="13.57421875" style="97" customWidth="1"/>
    <col min="15" max="16384" width="9.140625" style="97" customWidth="1"/>
  </cols>
  <sheetData>
    <row r="1" spans="2:16" ht="34.5" customHeight="1">
      <c r="B1" s="125" t="s">
        <v>13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ht="15">
      <c r="B2" s="98" t="s">
        <v>3</v>
      </c>
      <c r="C2" s="98" t="s">
        <v>1</v>
      </c>
      <c r="D2" s="98" t="s">
        <v>2</v>
      </c>
      <c r="E2" s="98" t="s">
        <v>0</v>
      </c>
      <c r="F2" s="98" t="s">
        <v>28</v>
      </c>
      <c r="G2" s="99" t="s">
        <v>10</v>
      </c>
      <c r="H2" s="98" t="s">
        <v>4</v>
      </c>
      <c r="I2" s="98" t="s">
        <v>5</v>
      </c>
      <c r="J2" s="98" t="s">
        <v>6</v>
      </c>
      <c r="K2" s="98" t="s">
        <v>7</v>
      </c>
      <c r="L2" s="98" t="s">
        <v>8</v>
      </c>
      <c r="M2" s="98" t="s">
        <v>9</v>
      </c>
      <c r="N2" s="100" t="s">
        <v>50</v>
      </c>
      <c r="O2" s="101" t="s">
        <v>30</v>
      </c>
      <c r="P2" s="102" t="s">
        <v>12</v>
      </c>
    </row>
    <row r="3" spans="2:16" ht="15">
      <c r="B3" s="103">
        <v>1</v>
      </c>
      <c r="C3" s="104">
        <v>626</v>
      </c>
      <c r="D3" s="104" t="s">
        <v>51</v>
      </c>
      <c r="E3" s="105" t="s">
        <v>52</v>
      </c>
      <c r="F3" s="105" t="s">
        <v>34</v>
      </c>
      <c r="G3" s="104"/>
      <c r="H3" s="104">
        <v>175</v>
      </c>
      <c r="I3" s="104">
        <v>214</v>
      </c>
      <c r="J3" s="104">
        <v>232</v>
      </c>
      <c r="K3" s="104">
        <v>227</v>
      </c>
      <c r="L3" s="104">
        <v>246</v>
      </c>
      <c r="M3" s="104">
        <v>215</v>
      </c>
      <c r="N3" s="106">
        <f aca="true" t="shared" si="0" ref="N3:N35">SUM(H3+I3+J3+K3+L3+M3)</f>
        <v>1309</v>
      </c>
      <c r="O3" s="107">
        <f aca="true" t="shared" si="1" ref="O3:O35">SUM(H3:M3)+(G3*6)</f>
        <v>1309</v>
      </c>
      <c r="P3" s="108">
        <f>SUM(N3)/6</f>
        <v>218.16666666666666</v>
      </c>
    </row>
    <row r="4" spans="2:16" ht="15">
      <c r="B4" s="103">
        <v>2</v>
      </c>
      <c r="C4" s="104">
        <v>2248</v>
      </c>
      <c r="D4" s="104" t="s">
        <v>16</v>
      </c>
      <c r="E4" s="105" t="s">
        <v>18</v>
      </c>
      <c r="F4" s="105" t="s">
        <v>35</v>
      </c>
      <c r="G4" s="104"/>
      <c r="H4" s="104">
        <v>185</v>
      </c>
      <c r="I4" s="104">
        <v>180</v>
      </c>
      <c r="J4" s="104">
        <v>190</v>
      </c>
      <c r="K4" s="104">
        <v>169</v>
      </c>
      <c r="L4" s="104">
        <v>178</v>
      </c>
      <c r="M4" s="104">
        <v>177</v>
      </c>
      <c r="N4" s="106">
        <f t="shared" si="0"/>
        <v>1079</v>
      </c>
      <c r="O4" s="107">
        <f t="shared" si="1"/>
        <v>1079</v>
      </c>
      <c r="P4" s="108">
        <f aca="true" t="shared" si="2" ref="P4:P36">SUM(N4)/6</f>
        <v>179.83333333333334</v>
      </c>
    </row>
    <row r="5" spans="2:16" ht="15">
      <c r="B5" s="103">
        <v>3</v>
      </c>
      <c r="C5" s="104">
        <v>2248</v>
      </c>
      <c r="D5" s="104" t="s">
        <v>16</v>
      </c>
      <c r="E5" s="105" t="s">
        <v>18</v>
      </c>
      <c r="F5" s="105" t="s">
        <v>35</v>
      </c>
      <c r="G5" s="104"/>
      <c r="H5" s="104">
        <v>150</v>
      </c>
      <c r="I5" s="104">
        <v>142</v>
      </c>
      <c r="J5" s="104">
        <v>177</v>
      </c>
      <c r="K5" s="104">
        <v>194</v>
      </c>
      <c r="L5" s="104">
        <v>168</v>
      </c>
      <c r="M5" s="104">
        <v>178</v>
      </c>
      <c r="N5" s="106">
        <f t="shared" si="0"/>
        <v>1009</v>
      </c>
      <c r="O5" s="107">
        <f t="shared" si="1"/>
        <v>1009</v>
      </c>
      <c r="P5" s="108">
        <f t="shared" si="2"/>
        <v>168.16666666666666</v>
      </c>
    </row>
    <row r="6" spans="2:16" ht="15">
      <c r="B6" s="103">
        <v>4</v>
      </c>
      <c r="C6" s="104">
        <v>2248</v>
      </c>
      <c r="D6" s="104" t="s">
        <v>16</v>
      </c>
      <c r="E6" s="105" t="s">
        <v>18</v>
      </c>
      <c r="F6" s="105" t="s">
        <v>35</v>
      </c>
      <c r="G6" s="104"/>
      <c r="H6" s="104">
        <v>141</v>
      </c>
      <c r="I6" s="104">
        <v>148</v>
      </c>
      <c r="J6" s="104">
        <v>154</v>
      </c>
      <c r="K6" s="104">
        <v>137</v>
      </c>
      <c r="L6" s="104">
        <v>105</v>
      </c>
      <c r="M6" s="104">
        <v>194</v>
      </c>
      <c r="N6" s="106">
        <f t="shared" si="0"/>
        <v>879</v>
      </c>
      <c r="O6" s="107">
        <f t="shared" si="1"/>
        <v>879</v>
      </c>
      <c r="P6" s="108">
        <f t="shared" si="2"/>
        <v>146.5</v>
      </c>
    </row>
    <row r="7" spans="2:16" ht="15">
      <c r="B7" s="103">
        <v>5</v>
      </c>
      <c r="C7" s="104">
        <v>9457</v>
      </c>
      <c r="D7" s="104" t="s">
        <v>17</v>
      </c>
      <c r="E7" s="105" t="s">
        <v>19</v>
      </c>
      <c r="F7" s="105" t="s">
        <v>29</v>
      </c>
      <c r="G7" s="104">
        <v>10</v>
      </c>
      <c r="H7" s="104">
        <v>178</v>
      </c>
      <c r="I7" s="104">
        <v>159</v>
      </c>
      <c r="J7" s="104">
        <v>185</v>
      </c>
      <c r="K7" s="104">
        <v>156</v>
      </c>
      <c r="L7" s="104">
        <v>177</v>
      </c>
      <c r="M7" s="104">
        <v>177</v>
      </c>
      <c r="N7" s="106">
        <f t="shared" si="0"/>
        <v>1032</v>
      </c>
      <c r="O7" s="107">
        <f t="shared" si="1"/>
        <v>1092</v>
      </c>
      <c r="P7" s="108">
        <f t="shared" si="2"/>
        <v>172</v>
      </c>
    </row>
    <row r="8" spans="2:16" ht="15">
      <c r="B8" s="103">
        <v>6</v>
      </c>
      <c r="C8" s="104">
        <v>9457</v>
      </c>
      <c r="D8" s="104" t="s">
        <v>17</v>
      </c>
      <c r="E8" s="105" t="s">
        <v>19</v>
      </c>
      <c r="F8" s="105" t="s">
        <v>29</v>
      </c>
      <c r="G8" s="104">
        <v>10</v>
      </c>
      <c r="H8" s="104">
        <v>182</v>
      </c>
      <c r="I8" s="104">
        <v>194</v>
      </c>
      <c r="J8" s="104">
        <v>138</v>
      </c>
      <c r="K8" s="104">
        <v>161</v>
      </c>
      <c r="L8" s="104">
        <v>170</v>
      </c>
      <c r="M8" s="104">
        <v>162</v>
      </c>
      <c r="N8" s="106">
        <f t="shared" si="0"/>
        <v>1007</v>
      </c>
      <c r="O8" s="107">
        <f t="shared" si="1"/>
        <v>1067</v>
      </c>
      <c r="P8" s="108">
        <f t="shared" si="2"/>
        <v>167.83333333333334</v>
      </c>
    </row>
    <row r="9" spans="2:16" ht="15">
      <c r="B9" s="103">
        <v>7</v>
      </c>
      <c r="C9" s="104">
        <v>9457</v>
      </c>
      <c r="D9" s="104" t="s">
        <v>17</v>
      </c>
      <c r="E9" s="105" t="s">
        <v>19</v>
      </c>
      <c r="F9" s="105" t="s">
        <v>29</v>
      </c>
      <c r="G9" s="104">
        <v>10</v>
      </c>
      <c r="H9" s="104">
        <v>176</v>
      </c>
      <c r="I9" s="104">
        <v>162</v>
      </c>
      <c r="J9" s="104">
        <v>148</v>
      </c>
      <c r="K9" s="104">
        <v>158</v>
      </c>
      <c r="L9" s="104">
        <v>143</v>
      </c>
      <c r="M9" s="104">
        <v>187</v>
      </c>
      <c r="N9" s="106">
        <f t="shared" si="0"/>
        <v>974</v>
      </c>
      <c r="O9" s="107">
        <f t="shared" si="1"/>
        <v>1034</v>
      </c>
      <c r="P9" s="108">
        <f t="shared" si="2"/>
        <v>162.33333333333334</v>
      </c>
    </row>
    <row r="10" spans="2:16" ht="15">
      <c r="B10" s="103">
        <v>8</v>
      </c>
      <c r="C10" s="104">
        <v>9457</v>
      </c>
      <c r="D10" s="104" t="s">
        <v>17</v>
      </c>
      <c r="E10" s="105" t="s">
        <v>19</v>
      </c>
      <c r="F10" s="105" t="s">
        <v>29</v>
      </c>
      <c r="G10" s="104">
        <v>10</v>
      </c>
      <c r="H10" s="104">
        <v>142</v>
      </c>
      <c r="I10" s="104">
        <v>165</v>
      </c>
      <c r="J10" s="104">
        <v>161</v>
      </c>
      <c r="K10" s="104">
        <v>179</v>
      </c>
      <c r="L10" s="104">
        <v>155</v>
      </c>
      <c r="M10" s="104">
        <v>145</v>
      </c>
      <c r="N10" s="106">
        <f t="shared" si="0"/>
        <v>947</v>
      </c>
      <c r="O10" s="107">
        <f t="shared" si="1"/>
        <v>1007</v>
      </c>
      <c r="P10" s="108">
        <f t="shared" si="2"/>
        <v>157.83333333333334</v>
      </c>
    </row>
    <row r="11" spans="2:16" ht="15">
      <c r="B11" s="103">
        <v>9</v>
      </c>
      <c r="C11" s="104">
        <v>9457</v>
      </c>
      <c r="D11" s="104" t="s">
        <v>17</v>
      </c>
      <c r="E11" s="105" t="s">
        <v>19</v>
      </c>
      <c r="F11" s="105" t="s">
        <v>29</v>
      </c>
      <c r="G11" s="104">
        <v>10</v>
      </c>
      <c r="H11" s="104">
        <v>162</v>
      </c>
      <c r="I11" s="104">
        <v>156</v>
      </c>
      <c r="J11" s="104">
        <v>138</v>
      </c>
      <c r="K11" s="104">
        <v>146</v>
      </c>
      <c r="L11" s="104">
        <v>123</v>
      </c>
      <c r="M11" s="104">
        <v>116</v>
      </c>
      <c r="N11" s="106">
        <f t="shared" si="0"/>
        <v>841</v>
      </c>
      <c r="O11" s="107">
        <f t="shared" si="1"/>
        <v>901</v>
      </c>
      <c r="P11" s="108">
        <f t="shared" si="2"/>
        <v>140.16666666666666</v>
      </c>
    </row>
    <row r="12" spans="2:16" ht="15">
      <c r="B12" s="103">
        <v>10</v>
      </c>
      <c r="C12" s="104">
        <v>9456</v>
      </c>
      <c r="D12" s="104" t="s">
        <v>16</v>
      </c>
      <c r="E12" s="105" t="s">
        <v>21</v>
      </c>
      <c r="F12" s="105" t="s">
        <v>29</v>
      </c>
      <c r="G12" s="104">
        <v>5</v>
      </c>
      <c r="H12" s="104">
        <v>223</v>
      </c>
      <c r="I12" s="104">
        <v>169</v>
      </c>
      <c r="J12" s="104">
        <v>211</v>
      </c>
      <c r="K12" s="104">
        <v>233</v>
      </c>
      <c r="L12" s="104">
        <v>134</v>
      </c>
      <c r="M12" s="104">
        <v>191</v>
      </c>
      <c r="N12" s="106">
        <f t="shared" si="0"/>
        <v>1161</v>
      </c>
      <c r="O12" s="107">
        <f t="shared" si="1"/>
        <v>1191</v>
      </c>
      <c r="P12" s="108">
        <f t="shared" si="2"/>
        <v>193.5</v>
      </c>
    </row>
    <row r="13" spans="2:16" ht="15">
      <c r="B13" s="103">
        <v>11</v>
      </c>
      <c r="C13" s="104">
        <v>9456</v>
      </c>
      <c r="D13" s="104" t="s">
        <v>16</v>
      </c>
      <c r="E13" s="105" t="s">
        <v>21</v>
      </c>
      <c r="F13" s="105" t="s">
        <v>29</v>
      </c>
      <c r="G13" s="104">
        <v>5</v>
      </c>
      <c r="H13" s="104">
        <v>198</v>
      </c>
      <c r="I13" s="104">
        <v>201</v>
      </c>
      <c r="J13" s="104">
        <v>212</v>
      </c>
      <c r="K13" s="104">
        <v>171</v>
      </c>
      <c r="L13" s="104">
        <v>185</v>
      </c>
      <c r="M13" s="104">
        <v>163</v>
      </c>
      <c r="N13" s="106">
        <f t="shared" si="0"/>
        <v>1130</v>
      </c>
      <c r="O13" s="107">
        <f t="shared" si="1"/>
        <v>1160</v>
      </c>
      <c r="P13" s="108">
        <f t="shared" si="2"/>
        <v>188.33333333333334</v>
      </c>
    </row>
    <row r="14" spans="2:16" ht="15">
      <c r="B14" s="103">
        <v>12</v>
      </c>
      <c r="C14" s="104">
        <v>9456</v>
      </c>
      <c r="D14" s="104" t="s">
        <v>16</v>
      </c>
      <c r="E14" s="105" t="s">
        <v>21</v>
      </c>
      <c r="F14" s="105" t="s">
        <v>29</v>
      </c>
      <c r="G14" s="104">
        <v>5</v>
      </c>
      <c r="H14" s="104">
        <v>160</v>
      </c>
      <c r="I14" s="104">
        <v>205</v>
      </c>
      <c r="J14" s="104">
        <v>178</v>
      </c>
      <c r="K14" s="104">
        <v>192</v>
      </c>
      <c r="L14" s="104">
        <v>165</v>
      </c>
      <c r="M14" s="104">
        <v>204</v>
      </c>
      <c r="N14" s="106">
        <f t="shared" si="0"/>
        <v>1104</v>
      </c>
      <c r="O14" s="107">
        <f t="shared" si="1"/>
        <v>1134</v>
      </c>
      <c r="P14" s="108">
        <f t="shared" si="2"/>
        <v>184</v>
      </c>
    </row>
    <row r="15" spans="2:16" ht="15">
      <c r="B15" s="103">
        <v>13</v>
      </c>
      <c r="C15" s="104">
        <v>9456</v>
      </c>
      <c r="D15" s="104" t="s">
        <v>16</v>
      </c>
      <c r="E15" s="105" t="s">
        <v>21</v>
      </c>
      <c r="F15" s="105" t="s">
        <v>29</v>
      </c>
      <c r="G15" s="104">
        <v>5</v>
      </c>
      <c r="H15" s="104">
        <v>202</v>
      </c>
      <c r="I15" s="104">
        <v>147</v>
      </c>
      <c r="J15" s="104">
        <v>153</v>
      </c>
      <c r="K15" s="104">
        <v>209</v>
      </c>
      <c r="L15" s="104">
        <v>176</v>
      </c>
      <c r="M15" s="104">
        <v>198</v>
      </c>
      <c r="N15" s="106">
        <f t="shared" si="0"/>
        <v>1085</v>
      </c>
      <c r="O15" s="107">
        <f t="shared" si="1"/>
        <v>1115</v>
      </c>
      <c r="P15" s="108">
        <f t="shared" si="2"/>
        <v>180.83333333333334</v>
      </c>
    </row>
    <row r="16" spans="2:16" ht="15">
      <c r="B16" s="103">
        <v>14</v>
      </c>
      <c r="C16" s="104">
        <v>9456</v>
      </c>
      <c r="D16" s="104" t="s">
        <v>16</v>
      </c>
      <c r="E16" s="105" t="s">
        <v>21</v>
      </c>
      <c r="F16" s="105" t="s">
        <v>29</v>
      </c>
      <c r="G16" s="104">
        <v>5</v>
      </c>
      <c r="H16" s="104">
        <v>174</v>
      </c>
      <c r="I16" s="104">
        <v>175</v>
      </c>
      <c r="J16" s="104">
        <v>174</v>
      </c>
      <c r="K16" s="104">
        <v>192</v>
      </c>
      <c r="L16" s="104">
        <v>180</v>
      </c>
      <c r="M16" s="104">
        <v>146</v>
      </c>
      <c r="N16" s="106">
        <f t="shared" si="0"/>
        <v>1041</v>
      </c>
      <c r="O16" s="107">
        <f t="shared" si="1"/>
        <v>1071</v>
      </c>
      <c r="P16" s="108">
        <f t="shared" si="2"/>
        <v>173.5</v>
      </c>
    </row>
    <row r="17" spans="2:16" ht="15">
      <c r="B17" s="103">
        <v>15</v>
      </c>
      <c r="C17" s="104">
        <v>9425</v>
      </c>
      <c r="D17" s="104" t="s">
        <v>16</v>
      </c>
      <c r="E17" s="105" t="s">
        <v>23</v>
      </c>
      <c r="F17" s="105" t="s">
        <v>29</v>
      </c>
      <c r="G17" s="104"/>
      <c r="H17" s="104">
        <v>211</v>
      </c>
      <c r="I17" s="104">
        <v>204</v>
      </c>
      <c r="J17" s="104">
        <v>214</v>
      </c>
      <c r="K17" s="104">
        <v>206</v>
      </c>
      <c r="L17" s="104">
        <v>203</v>
      </c>
      <c r="M17" s="104">
        <v>192</v>
      </c>
      <c r="N17" s="106">
        <f t="shared" si="0"/>
        <v>1230</v>
      </c>
      <c r="O17" s="107">
        <f t="shared" si="1"/>
        <v>1230</v>
      </c>
      <c r="P17" s="108">
        <f t="shared" si="2"/>
        <v>205</v>
      </c>
    </row>
    <row r="18" spans="2:16" ht="15">
      <c r="B18" s="103">
        <v>16</v>
      </c>
      <c r="C18" s="104">
        <v>9425</v>
      </c>
      <c r="D18" s="104" t="s">
        <v>16</v>
      </c>
      <c r="E18" s="105" t="s">
        <v>23</v>
      </c>
      <c r="F18" s="105" t="s">
        <v>29</v>
      </c>
      <c r="G18" s="104"/>
      <c r="H18" s="104">
        <v>161</v>
      </c>
      <c r="I18" s="104">
        <v>200</v>
      </c>
      <c r="J18" s="104">
        <v>177</v>
      </c>
      <c r="K18" s="104">
        <v>235</v>
      </c>
      <c r="L18" s="104">
        <v>207</v>
      </c>
      <c r="M18" s="104">
        <v>191</v>
      </c>
      <c r="N18" s="106">
        <f t="shared" si="0"/>
        <v>1171</v>
      </c>
      <c r="O18" s="107">
        <f t="shared" si="1"/>
        <v>1171</v>
      </c>
      <c r="P18" s="108">
        <f t="shared" si="2"/>
        <v>195.16666666666666</v>
      </c>
    </row>
    <row r="19" spans="2:16" ht="15">
      <c r="B19" s="109">
        <v>17</v>
      </c>
      <c r="C19" s="104">
        <v>9425</v>
      </c>
      <c r="D19" s="104" t="s">
        <v>16</v>
      </c>
      <c r="E19" s="105" t="s">
        <v>23</v>
      </c>
      <c r="F19" s="105" t="s">
        <v>29</v>
      </c>
      <c r="G19" s="104"/>
      <c r="H19" s="104">
        <v>215</v>
      </c>
      <c r="I19" s="104">
        <v>169</v>
      </c>
      <c r="J19" s="104">
        <v>205</v>
      </c>
      <c r="K19" s="104">
        <v>175</v>
      </c>
      <c r="L19" s="104">
        <v>183</v>
      </c>
      <c r="M19" s="104">
        <v>207</v>
      </c>
      <c r="N19" s="106">
        <f t="shared" si="0"/>
        <v>1154</v>
      </c>
      <c r="O19" s="107">
        <f t="shared" si="1"/>
        <v>1154</v>
      </c>
      <c r="P19" s="108">
        <f t="shared" si="2"/>
        <v>192.33333333333334</v>
      </c>
    </row>
    <row r="20" spans="2:16" ht="15">
      <c r="B20" s="109">
        <v>18</v>
      </c>
      <c r="C20" s="104">
        <v>9425</v>
      </c>
      <c r="D20" s="104" t="s">
        <v>16</v>
      </c>
      <c r="E20" s="105" t="s">
        <v>23</v>
      </c>
      <c r="F20" s="105" t="s">
        <v>29</v>
      </c>
      <c r="G20" s="104"/>
      <c r="H20" s="104">
        <v>195</v>
      </c>
      <c r="I20" s="104">
        <v>160</v>
      </c>
      <c r="J20" s="104">
        <v>155</v>
      </c>
      <c r="K20" s="104">
        <v>156</v>
      </c>
      <c r="L20" s="104">
        <v>225</v>
      </c>
      <c r="M20" s="104">
        <v>215</v>
      </c>
      <c r="N20" s="106">
        <f t="shared" si="0"/>
        <v>1106</v>
      </c>
      <c r="O20" s="107">
        <f t="shared" si="1"/>
        <v>1106</v>
      </c>
      <c r="P20" s="108">
        <f t="shared" si="2"/>
        <v>184.33333333333334</v>
      </c>
    </row>
    <row r="21" spans="2:16" ht="15">
      <c r="B21" s="109">
        <v>19</v>
      </c>
      <c r="C21" s="104">
        <v>9425</v>
      </c>
      <c r="D21" s="104" t="s">
        <v>16</v>
      </c>
      <c r="E21" s="105" t="s">
        <v>23</v>
      </c>
      <c r="F21" s="105" t="s">
        <v>29</v>
      </c>
      <c r="G21" s="104"/>
      <c r="H21" s="104">
        <v>146</v>
      </c>
      <c r="I21" s="104">
        <v>136</v>
      </c>
      <c r="J21" s="104">
        <v>195</v>
      </c>
      <c r="K21" s="104">
        <v>150</v>
      </c>
      <c r="L21" s="104">
        <v>184</v>
      </c>
      <c r="M21" s="104">
        <v>169</v>
      </c>
      <c r="N21" s="106">
        <f t="shared" si="0"/>
        <v>980</v>
      </c>
      <c r="O21" s="107">
        <f t="shared" si="1"/>
        <v>980</v>
      </c>
      <c r="P21" s="108">
        <f t="shared" si="2"/>
        <v>163.33333333333334</v>
      </c>
    </row>
    <row r="22" spans="2:16" ht="15">
      <c r="B22" s="109">
        <v>20</v>
      </c>
      <c r="C22" s="104">
        <v>9471</v>
      </c>
      <c r="D22" s="104" t="s">
        <v>16</v>
      </c>
      <c r="E22" s="105" t="s">
        <v>22</v>
      </c>
      <c r="F22" s="105" t="s">
        <v>34</v>
      </c>
      <c r="G22" s="104"/>
      <c r="H22" s="104">
        <v>177</v>
      </c>
      <c r="I22" s="104">
        <v>181</v>
      </c>
      <c r="J22" s="104">
        <v>159</v>
      </c>
      <c r="K22" s="104">
        <v>164</v>
      </c>
      <c r="L22" s="104">
        <v>163</v>
      </c>
      <c r="M22" s="104">
        <v>122</v>
      </c>
      <c r="N22" s="106">
        <f t="shared" si="0"/>
        <v>966</v>
      </c>
      <c r="O22" s="107">
        <f t="shared" si="1"/>
        <v>966</v>
      </c>
      <c r="P22" s="108">
        <f t="shared" si="2"/>
        <v>161</v>
      </c>
    </row>
    <row r="23" spans="2:16" ht="15">
      <c r="B23" s="109">
        <v>21</v>
      </c>
      <c r="C23" s="104">
        <v>9471</v>
      </c>
      <c r="D23" s="104" t="s">
        <v>16</v>
      </c>
      <c r="E23" s="105" t="s">
        <v>22</v>
      </c>
      <c r="F23" s="105" t="s">
        <v>34</v>
      </c>
      <c r="G23" s="104"/>
      <c r="H23" s="104">
        <v>170</v>
      </c>
      <c r="I23" s="104">
        <v>143</v>
      </c>
      <c r="J23" s="104">
        <v>169</v>
      </c>
      <c r="K23" s="104">
        <v>179</v>
      </c>
      <c r="L23" s="104">
        <v>125</v>
      </c>
      <c r="M23" s="104">
        <v>153</v>
      </c>
      <c r="N23" s="106">
        <f t="shared" si="0"/>
        <v>939</v>
      </c>
      <c r="O23" s="107">
        <f t="shared" si="1"/>
        <v>939</v>
      </c>
      <c r="P23" s="108">
        <f t="shared" si="2"/>
        <v>156.5</v>
      </c>
    </row>
    <row r="24" spans="2:16" ht="15">
      <c r="B24" s="109">
        <v>22</v>
      </c>
      <c r="C24" s="104">
        <v>2048</v>
      </c>
      <c r="D24" s="104" t="s">
        <v>16</v>
      </c>
      <c r="E24" s="105" t="s">
        <v>56</v>
      </c>
      <c r="F24" s="105" t="s">
        <v>57</v>
      </c>
      <c r="G24" s="104"/>
      <c r="H24" s="104">
        <v>198</v>
      </c>
      <c r="I24" s="104">
        <v>127</v>
      </c>
      <c r="J24" s="104">
        <v>154</v>
      </c>
      <c r="K24" s="104">
        <v>214</v>
      </c>
      <c r="L24" s="104">
        <v>182</v>
      </c>
      <c r="M24" s="104">
        <v>178</v>
      </c>
      <c r="N24" s="106">
        <f t="shared" si="0"/>
        <v>1053</v>
      </c>
      <c r="O24" s="107">
        <f t="shared" si="1"/>
        <v>1053</v>
      </c>
      <c r="P24" s="108">
        <f t="shared" si="2"/>
        <v>175.5</v>
      </c>
    </row>
    <row r="25" spans="2:16" ht="15">
      <c r="B25" s="109">
        <v>23</v>
      </c>
      <c r="C25" s="104">
        <v>2048</v>
      </c>
      <c r="D25" s="104" t="s">
        <v>16</v>
      </c>
      <c r="E25" s="105" t="s">
        <v>56</v>
      </c>
      <c r="F25" s="105" t="s">
        <v>57</v>
      </c>
      <c r="G25" s="104"/>
      <c r="H25" s="104">
        <v>157</v>
      </c>
      <c r="I25" s="104">
        <v>167</v>
      </c>
      <c r="J25" s="104">
        <v>191</v>
      </c>
      <c r="K25" s="104">
        <v>133</v>
      </c>
      <c r="L25" s="104">
        <v>160</v>
      </c>
      <c r="M25" s="104">
        <v>182</v>
      </c>
      <c r="N25" s="106">
        <f t="shared" si="0"/>
        <v>990</v>
      </c>
      <c r="O25" s="107">
        <f t="shared" si="1"/>
        <v>990</v>
      </c>
      <c r="P25" s="108">
        <f t="shared" si="2"/>
        <v>165</v>
      </c>
    </row>
    <row r="26" spans="2:16" ht="15">
      <c r="B26" s="109">
        <v>24</v>
      </c>
      <c r="C26" s="104">
        <v>225</v>
      </c>
      <c r="D26" s="104" t="s">
        <v>16</v>
      </c>
      <c r="E26" s="105" t="s">
        <v>53</v>
      </c>
      <c r="F26" s="105" t="s">
        <v>54</v>
      </c>
      <c r="G26" s="104">
        <v>10</v>
      </c>
      <c r="H26" s="104">
        <v>183</v>
      </c>
      <c r="I26" s="104">
        <v>207</v>
      </c>
      <c r="J26" s="104">
        <v>165</v>
      </c>
      <c r="K26" s="104">
        <v>182</v>
      </c>
      <c r="L26" s="104">
        <v>201</v>
      </c>
      <c r="M26" s="104">
        <v>203</v>
      </c>
      <c r="N26" s="106">
        <f t="shared" si="0"/>
        <v>1141</v>
      </c>
      <c r="O26" s="107">
        <f t="shared" si="1"/>
        <v>1201</v>
      </c>
      <c r="P26" s="108">
        <f t="shared" si="2"/>
        <v>190.16666666666666</v>
      </c>
    </row>
    <row r="27" spans="2:16" ht="15">
      <c r="B27" s="109">
        <v>25</v>
      </c>
      <c r="C27" s="104">
        <v>225</v>
      </c>
      <c r="D27" s="104" t="s">
        <v>16</v>
      </c>
      <c r="E27" s="105" t="s">
        <v>53</v>
      </c>
      <c r="F27" s="105" t="s">
        <v>54</v>
      </c>
      <c r="G27" s="104">
        <v>10</v>
      </c>
      <c r="H27" s="104">
        <v>182</v>
      </c>
      <c r="I27" s="104">
        <v>157</v>
      </c>
      <c r="J27" s="104">
        <v>192</v>
      </c>
      <c r="K27" s="104">
        <v>168</v>
      </c>
      <c r="L27" s="104">
        <v>150</v>
      </c>
      <c r="M27" s="104">
        <v>125</v>
      </c>
      <c r="N27" s="106">
        <f t="shared" si="0"/>
        <v>974</v>
      </c>
      <c r="O27" s="107">
        <f t="shared" si="1"/>
        <v>1034</v>
      </c>
      <c r="P27" s="108">
        <f t="shared" si="2"/>
        <v>162.33333333333334</v>
      </c>
    </row>
    <row r="28" spans="2:16" ht="15">
      <c r="B28" s="109">
        <v>26</v>
      </c>
      <c r="C28" s="104">
        <v>226</v>
      </c>
      <c r="D28" s="104" t="s">
        <v>51</v>
      </c>
      <c r="E28" s="105" t="s">
        <v>61</v>
      </c>
      <c r="F28" s="105" t="s">
        <v>55</v>
      </c>
      <c r="G28" s="104">
        <v>5</v>
      </c>
      <c r="H28" s="104">
        <v>179</v>
      </c>
      <c r="I28" s="104">
        <v>194</v>
      </c>
      <c r="J28" s="104">
        <v>165</v>
      </c>
      <c r="K28" s="104">
        <v>187</v>
      </c>
      <c r="L28" s="104">
        <v>165</v>
      </c>
      <c r="M28" s="104">
        <v>234</v>
      </c>
      <c r="N28" s="106">
        <f t="shared" si="0"/>
        <v>1124</v>
      </c>
      <c r="O28" s="107">
        <f t="shared" si="1"/>
        <v>1154</v>
      </c>
      <c r="P28" s="108">
        <f t="shared" si="2"/>
        <v>187.33333333333334</v>
      </c>
    </row>
    <row r="29" spans="2:16" ht="15">
      <c r="B29" s="109">
        <v>27</v>
      </c>
      <c r="C29" s="104">
        <v>226</v>
      </c>
      <c r="D29" s="104" t="s">
        <v>51</v>
      </c>
      <c r="E29" s="105" t="s">
        <v>61</v>
      </c>
      <c r="F29" s="105" t="s">
        <v>55</v>
      </c>
      <c r="G29" s="104">
        <v>5</v>
      </c>
      <c r="H29" s="104">
        <v>222</v>
      </c>
      <c r="I29" s="104">
        <v>183</v>
      </c>
      <c r="J29" s="104">
        <v>127</v>
      </c>
      <c r="K29" s="104">
        <v>188</v>
      </c>
      <c r="L29" s="104">
        <v>159</v>
      </c>
      <c r="M29" s="104">
        <v>234</v>
      </c>
      <c r="N29" s="106">
        <f t="shared" si="0"/>
        <v>1113</v>
      </c>
      <c r="O29" s="107">
        <f t="shared" si="1"/>
        <v>1143</v>
      </c>
      <c r="P29" s="108">
        <f t="shared" si="2"/>
        <v>185.5</v>
      </c>
    </row>
    <row r="30" spans="2:16" ht="15">
      <c r="B30" s="109">
        <v>28</v>
      </c>
      <c r="C30" s="104">
        <v>2027</v>
      </c>
      <c r="D30" s="104" t="s">
        <v>16</v>
      </c>
      <c r="E30" s="105" t="s">
        <v>20</v>
      </c>
      <c r="F30" s="105" t="s">
        <v>36</v>
      </c>
      <c r="G30" s="104"/>
      <c r="H30" s="104">
        <v>210</v>
      </c>
      <c r="I30" s="104">
        <v>158</v>
      </c>
      <c r="J30" s="104">
        <v>157</v>
      </c>
      <c r="K30" s="104">
        <v>157</v>
      </c>
      <c r="L30" s="104">
        <v>194</v>
      </c>
      <c r="M30" s="104">
        <v>184</v>
      </c>
      <c r="N30" s="106">
        <f t="shared" si="0"/>
        <v>1060</v>
      </c>
      <c r="O30" s="107">
        <f t="shared" si="1"/>
        <v>1060</v>
      </c>
      <c r="P30" s="108">
        <f t="shared" si="2"/>
        <v>176.66666666666666</v>
      </c>
    </row>
    <row r="31" spans="2:16" ht="15">
      <c r="B31" s="109">
        <v>29</v>
      </c>
      <c r="C31" s="104">
        <v>2027</v>
      </c>
      <c r="D31" s="104" t="s">
        <v>16</v>
      </c>
      <c r="E31" s="105" t="s">
        <v>20</v>
      </c>
      <c r="F31" s="105" t="s">
        <v>36</v>
      </c>
      <c r="G31" s="104"/>
      <c r="H31" s="104">
        <v>159</v>
      </c>
      <c r="I31" s="104">
        <v>160</v>
      </c>
      <c r="J31" s="104">
        <v>141</v>
      </c>
      <c r="K31" s="104">
        <v>172</v>
      </c>
      <c r="L31" s="104">
        <v>164</v>
      </c>
      <c r="M31" s="104">
        <v>145</v>
      </c>
      <c r="N31" s="106">
        <f t="shared" si="0"/>
        <v>941</v>
      </c>
      <c r="O31" s="107">
        <f t="shared" si="1"/>
        <v>941</v>
      </c>
      <c r="P31" s="108">
        <f t="shared" si="2"/>
        <v>156.83333333333334</v>
      </c>
    </row>
    <row r="32" spans="2:16" ht="15">
      <c r="B32" s="109">
        <v>30</v>
      </c>
      <c r="C32" s="104">
        <v>741</v>
      </c>
      <c r="D32" s="104" t="s">
        <v>17</v>
      </c>
      <c r="E32" s="105" t="s">
        <v>60</v>
      </c>
      <c r="F32" s="105" t="s">
        <v>59</v>
      </c>
      <c r="G32" s="104">
        <v>10</v>
      </c>
      <c r="H32" s="104">
        <v>181</v>
      </c>
      <c r="I32" s="104">
        <v>161</v>
      </c>
      <c r="J32" s="104">
        <v>160</v>
      </c>
      <c r="K32" s="104">
        <v>150</v>
      </c>
      <c r="L32" s="104">
        <v>148</v>
      </c>
      <c r="M32" s="104">
        <v>167</v>
      </c>
      <c r="N32" s="106">
        <f t="shared" si="0"/>
        <v>967</v>
      </c>
      <c r="O32" s="107">
        <f t="shared" si="1"/>
        <v>1027</v>
      </c>
      <c r="P32" s="108">
        <f t="shared" si="2"/>
        <v>161.16666666666666</v>
      </c>
    </row>
    <row r="33" spans="2:16" ht="15">
      <c r="B33" s="109">
        <v>31</v>
      </c>
      <c r="C33" s="104">
        <v>741</v>
      </c>
      <c r="D33" s="104" t="s">
        <v>17</v>
      </c>
      <c r="E33" s="105" t="s">
        <v>60</v>
      </c>
      <c r="F33" s="105" t="s">
        <v>59</v>
      </c>
      <c r="G33" s="104">
        <v>10</v>
      </c>
      <c r="H33" s="104">
        <v>129</v>
      </c>
      <c r="I33" s="104">
        <v>145</v>
      </c>
      <c r="J33" s="104">
        <v>158</v>
      </c>
      <c r="K33" s="104">
        <v>147</v>
      </c>
      <c r="L33" s="104">
        <v>177</v>
      </c>
      <c r="M33" s="104">
        <v>167</v>
      </c>
      <c r="N33" s="106">
        <f t="shared" si="0"/>
        <v>923</v>
      </c>
      <c r="O33" s="107">
        <f t="shared" si="1"/>
        <v>983</v>
      </c>
      <c r="P33" s="108">
        <f t="shared" si="2"/>
        <v>153.83333333333334</v>
      </c>
    </row>
    <row r="34" spans="2:16" ht="15">
      <c r="B34" s="109">
        <v>32</v>
      </c>
      <c r="C34" s="104">
        <v>743</v>
      </c>
      <c r="D34" s="104" t="s">
        <v>51</v>
      </c>
      <c r="E34" s="105" t="s">
        <v>58</v>
      </c>
      <c r="F34" s="105" t="s">
        <v>59</v>
      </c>
      <c r="G34" s="104"/>
      <c r="H34" s="104">
        <v>199</v>
      </c>
      <c r="I34" s="104">
        <v>200</v>
      </c>
      <c r="J34" s="104">
        <v>184</v>
      </c>
      <c r="K34" s="104">
        <v>200</v>
      </c>
      <c r="L34" s="104">
        <v>160</v>
      </c>
      <c r="M34" s="104">
        <v>184</v>
      </c>
      <c r="N34" s="106">
        <f t="shared" si="0"/>
        <v>1127</v>
      </c>
      <c r="O34" s="107">
        <f t="shared" si="1"/>
        <v>1127</v>
      </c>
      <c r="P34" s="108">
        <f t="shared" si="2"/>
        <v>187.83333333333334</v>
      </c>
    </row>
    <row r="35" spans="2:16" ht="15">
      <c r="B35" s="109">
        <v>33</v>
      </c>
      <c r="C35" s="104">
        <v>743</v>
      </c>
      <c r="D35" s="104" t="s">
        <v>51</v>
      </c>
      <c r="E35" s="105" t="s">
        <v>58</v>
      </c>
      <c r="F35" s="105" t="s">
        <v>59</v>
      </c>
      <c r="G35" s="104"/>
      <c r="H35" s="104">
        <v>176</v>
      </c>
      <c r="I35" s="104">
        <v>145</v>
      </c>
      <c r="J35" s="104">
        <v>151</v>
      </c>
      <c r="K35" s="104">
        <v>165</v>
      </c>
      <c r="L35" s="104">
        <v>135</v>
      </c>
      <c r="M35" s="104">
        <v>199</v>
      </c>
      <c r="N35" s="106">
        <f t="shared" si="0"/>
        <v>971</v>
      </c>
      <c r="O35" s="107">
        <f t="shared" si="1"/>
        <v>971</v>
      </c>
      <c r="P35" s="108">
        <f t="shared" si="2"/>
        <v>161.83333333333334</v>
      </c>
    </row>
    <row r="36" spans="2:16" ht="15">
      <c r="B36" s="109">
        <v>34</v>
      </c>
      <c r="C36" s="110"/>
      <c r="D36" s="110"/>
      <c r="E36" s="111"/>
      <c r="F36" s="111"/>
      <c r="G36" s="112"/>
      <c r="H36" s="110"/>
      <c r="I36" s="110"/>
      <c r="J36" s="110"/>
      <c r="K36" s="110"/>
      <c r="L36" s="110"/>
      <c r="M36" s="110"/>
      <c r="N36" s="106">
        <f aca="true" t="shared" si="3" ref="N36:N67">SUM(H36+I36+J36+K36+L36+M36)</f>
        <v>0</v>
      </c>
      <c r="O36" s="107">
        <f aca="true" t="shared" si="4" ref="O36:O67">SUM(H36:M36)+(G36*6)</f>
        <v>0</v>
      </c>
      <c r="P36" s="108">
        <f t="shared" si="2"/>
        <v>0</v>
      </c>
    </row>
    <row r="37" spans="2:16" ht="15">
      <c r="B37" s="109">
        <v>35</v>
      </c>
      <c r="C37" s="113">
        <v>2157</v>
      </c>
      <c r="D37" s="114" t="s">
        <v>51</v>
      </c>
      <c r="E37" s="115" t="s">
        <v>62</v>
      </c>
      <c r="F37" s="115" t="s">
        <v>34</v>
      </c>
      <c r="G37" s="114"/>
      <c r="H37" s="114">
        <v>198</v>
      </c>
      <c r="I37" s="114">
        <v>194</v>
      </c>
      <c r="J37" s="114">
        <v>201</v>
      </c>
      <c r="K37" s="114">
        <v>180</v>
      </c>
      <c r="L37" s="114">
        <v>187</v>
      </c>
      <c r="M37" s="114">
        <v>178</v>
      </c>
      <c r="N37" s="106">
        <f t="shared" si="3"/>
        <v>1138</v>
      </c>
      <c r="O37" s="107">
        <f t="shared" si="4"/>
        <v>1138</v>
      </c>
      <c r="P37" s="108">
        <f aca="true" t="shared" si="5" ref="P37:P68">SUM(N37)/6</f>
        <v>189.66666666666666</v>
      </c>
    </row>
    <row r="38" spans="2:16" ht="15">
      <c r="B38" s="109">
        <v>36</v>
      </c>
      <c r="C38" s="113">
        <v>2157</v>
      </c>
      <c r="D38" s="114" t="s">
        <v>51</v>
      </c>
      <c r="E38" s="115" t="s">
        <v>62</v>
      </c>
      <c r="F38" s="115" t="s">
        <v>34</v>
      </c>
      <c r="G38" s="114"/>
      <c r="H38" s="114">
        <v>198</v>
      </c>
      <c r="I38" s="114">
        <v>194</v>
      </c>
      <c r="J38" s="114">
        <v>201</v>
      </c>
      <c r="K38" s="114">
        <v>180</v>
      </c>
      <c r="L38" s="114">
        <v>187</v>
      </c>
      <c r="M38" s="114">
        <v>178</v>
      </c>
      <c r="N38" s="106">
        <f t="shared" si="3"/>
        <v>1138</v>
      </c>
      <c r="O38" s="107">
        <f t="shared" si="4"/>
        <v>1138</v>
      </c>
      <c r="P38" s="108">
        <f t="shared" si="5"/>
        <v>189.66666666666666</v>
      </c>
    </row>
    <row r="39" spans="2:16" ht="15">
      <c r="B39" s="109">
        <v>37</v>
      </c>
      <c r="C39" s="113">
        <v>2157</v>
      </c>
      <c r="D39" s="114" t="s">
        <v>51</v>
      </c>
      <c r="E39" s="115" t="s">
        <v>62</v>
      </c>
      <c r="F39" s="115" t="s">
        <v>34</v>
      </c>
      <c r="G39" s="114"/>
      <c r="H39" s="114">
        <v>178</v>
      </c>
      <c r="I39" s="114">
        <v>206</v>
      </c>
      <c r="J39" s="114">
        <v>166</v>
      </c>
      <c r="K39" s="114">
        <v>233</v>
      </c>
      <c r="L39" s="114">
        <v>147</v>
      </c>
      <c r="M39" s="114">
        <v>157</v>
      </c>
      <c r="N39" s="106">
        <f t="shared" si="3"/>
        <v>1087</v>
      </c>
      <c r="O39" s="107">
        <f t="shared" si="4"/>
        <v>1087</v>
      </c>
      <c r="P39" s="108">
        <f t="shared" si="5"/>
        <v>181.16666666666666</v>
      </c>
    </row>
    <row r="40" spans="2:16" ht="15">
      <c r="B40" s="109">
        <v>38</v>
      </c>
      <c r="C40" s="113">
        <v>2157</v>
      </c>
      <c r="D40" s="114" t="s">
        <v>51</v>
      </c>
      <c r="E40" s="115" t="s">
        <v>62</v>
      </c>
      <c r="F40" s="115" t="s">
        <v>34</v>
      </c>
      <c r="G40" s="114"/>
      <c r="H40" s="114">
        <v>178</v>
      </c>
      <c r="I40" s="114">
        <v>206</v>
      </c>
      <c r="J40" s="114">
        <v>166</v>
      </c>
      <c r="K40" s="114">
        <v>233</v>
      </c>
      <c r="L40" s="114">
        <v>147</v>
      </c>
      <c r="M40" s="114">
        <v>157</v>
      </c>
      <c r="N40" s="106">
        <f t="shared" si="3"/>
        <v>1087</v>
      </c>
      <c r="O40" s="107">
        <f t="shared" si="4"/>
        <v>1087</v>
      </c>
      <c r="P40" s="108">
        <f t="shared" si="5"/>
        <v>181.16666666666666</v>
      </c>
    </row>
    <row r="41" spans="2:16" ht="15">
      <c r="B41" s="109">
        <v>39</v>
      </c>
      <c r="C41" s="114">
        <v>1540</v>
      </c>
      <c r="D41" s="114" t="s">
        <v>51</v>
      </c>
      <c r="E41" s="115" t="s">
        <v>87</v>
      </c>
      <c r="F41" s="115" t="s">
        <v>88</v>
      </c>
      <c r="G41" s="114">
        <v>5</v>
      </c>
      <c r="H41" s="114">
        <v>176</v>
      </c>
      <c r="I41" s="114">
        <v>153</v>
      </c>
      <c r="J41" s="114">
        <v>193</v>
      </c>
      <c r="K41" s="114">
        <v>225</v>
      </c>
      <c r="L41" s="114">
        <v>191</v>
      </c>
      <c r="M41" s="114">
        <v>181</v>
      </c>
      <c r="N41" s="106">
        <f t="shared" si="3"/>
        <v>1119</v>
      </c>
      <c r="O41" s="107">
        <f t="shared" si="4"/>
        <v>1149</v>
      </c>
      <c r="P41" s="108">
        <f t="shared" si="5"/>
        <v>186.5</v>
      </c>
    </row>
    <row r="42" spans="2:16" ht="15">
      <c r="B42" s="109">
        <v>40</v>
      </c>
      <c r="C42" s="114">
        <v>1540</v>
      </c>
      <c r="D42" s="114" t="s">
        <v>51</v>
      </c>
      <c r="E42" s="115" t="s">
        <v>87</v>
      </c>
      <c r="F42" s="115" t="s">
        <v>88</v>
      </c>
      <c r="G42" s="114">
        <v>5</v>
      </c>
      <c r="H42" s="114">
        <v>138</v>
      </c>
      <c r="I42" s="114">
        <v>180</v>
      </c>
      <c r="J42" s="114">
        <v>179</v>
      </c>
      <c r="K42" s="114">
        <v>157</v>
      </c>
      <c r="L42" s="114">
        <v>222</v>
      </c>
      <c r="M42" s="114">
        <v>210</v>
      </c>
      <c r="N42" s="106">
        <f t="shared" si="3"/>
        <v>1086</v>
      </c>
      <c r="O42" s="114">
        <f t="shared" si="4"/>
        <v>1116</v>
      </c>
      <c r="P42" s="108">
        <f t="shared" si="5"/>
        <v>181</v>
      </c>
    </row>
    <row r="43" spans="2:16" ht="15">
      <c r="B43" s="109">
        <v>41</v>
      </c>
      <c r="C43" s="114">
        <v>1540</v>
      </c>
      <c r="D43" s="114" t="s">
        <v>51</v>
      </c>
      <c r="E43" s="115" t="s">
        <v>87</v>
      </c>
      <c r="F43" s="115" t="s">
        <v>88</v>
      </c>
      <c r="G43" s="114">
        <v>5</v>
      </c>
      <c r="H43" s="114">
        <v>179</v>
      </c>
      <c r="I43" s="114">
        <v>157</v>
      </c>
      <c r="J43" s="114">
        <v>145</v>
      </c>
      <c r="K43" s="114">
        <v>182</v>
      </c>
      <c r="L43" s="114">
        <v>221</v>
      </c>
      <c r="M43" s="114">
        <v>201</v>
      </c>
      <c r="N43" s="106">
        <f t="shared" si="3"/>
        <v>1085</v>
      </c>
      <c r="O43" s="107">
        <f t="shared" si="4"/>
        <v>1115</v>
      </c>
      <c r="P43" s="108">
        <f t="shared" si="5"/>
        <v>180.83333333333334</v>
      </c>
    </row>
    <row r="44" spans="2:16" ht="15">
      <c r="B44" s="109">
        <v>42</v>
      </c>
      <c r="C44" s="114">
        <v>860</v>
      </c>
      <c r="D44" s="114" t="s">
        <v>51</v>
      </c>
      <c r="E44" s="115" t="s">
        <v>89</v>
      </c>
      <c r="F44" s="115" t="s">
        <v>77</v>
      </c>
      <c r="G44" s="114"/>
      <c r="H44" s="114">
        <v>193</v>
      </c>
      <c r="I44" s="114">
        <v>248</v>
      </c>
      <c r="J44" s="114">
        <v>182</v>
      </c>
      <c r="K44" s="114">
        <v>197</v>
      </c>
      <c r="L44" s="114">
        <v>240</v>
      </c>
      <c r="M44" s="114">
        <v>141</v>
      </c>
      <c r="N44" s="106">
        <f t="shared" si="3"/>
        <v>1201</v>
      </c>
      <c r="O44" s="114">
        <f t="shared" si="4"/>
        <v>1201</v>
      </c>
      <c r="P44" s="108">
        <f t="shared" si="5"/>
        <v>200.16666666666666</v>
      </c>
    </row>
    <row r="45" spans="2:16" ht="15">
      <c r="B45" s="109">
        <v>43</v>
      </c>
      <c r="C45" s="114">
        <v>860</v>
      </c>
      <c r="D45" s="114" t="s">
        <v>51</v>
      </c>
      <c r="E45" s="115" t="s">
        <v>89</v>
      </c>
      <c r="F45" s="115" t="s">
        <v>77</v>
      </c>
      <c r="G45" s="114"/>
      <c r="H45" s="114">
        <v>198</v>
      </c>
      <c r="I45" s="114">
        <v>217</v>
      </c>
      <c r="J45" s="114">
        <v>185</v>
      </c>
      <c r="K45" s="114">
        <v>214</v>
      </c>
      <c r="L45" s="114">
        <v>146</v>
      </c>
      <c r="M45" s="114">
        <v>160</v>
      </c>
      <c r="N45" s="106">
        <f t="shared" si="3"/>
        <v>1120</v>
      </c>
      <c r="O45" s="107">
        <f t="shared" si="4"/>
        <v>1120</v>
      </c>
      <c r="P45" s="108">
        <f t="shared" si="5"/>
        <v>186.66666666666666</v>
      </c>
    </row>
    <row r="46" spans="2:16" ht="15">
      <c r="B46" s="109">
        <v>44</v>
      </c>
      <c r="C46" s="114">
        <v>860</v>
      </c>
      <c r="D46" s="114" t="s">
        <v>51</v>
      </c>
      <c r="E46" s="115" t="s">
        <v>89</v>
      </c>
      <c r="F46" s="115" t="s">
        <v>77</v>
      </c>
      <c r="G46" s="114"/>
      <c r="H46" s="114">
        <v>164</v>
      </c>
      <c r="I46" s="114">
        <v>203</v>
      </c>
      <c r="J46" s="114">
        <v>192</v>
      </c>
      <c r="K46" s="114">
        <v>172</v>
      </c>
      <c r="L46" s="114">
        <v>158</v>
      </c>
      <c r="M46" s="114">
        <v>189</v>
      </c>
      <c r="N46" s="106">
        <f t="shared" si="3"/>
        <v>1078</v>
      </c>
      <c r="O46" s="107">
        <f t="shared" si="4"/>
        <v>1078</v>
      </c>
      <c r="P46" s="108">
        <f t="shared" si="5"/>
        <v>179.66666666666666</v>
      </c>
    </row>
    <row r="47" spans="2:16" ht="15">
      <c r="B47" s="109">
        <v>45</v>
      </c>
      <c r="C47" s="114">
        <v>1185</v>
      </c>
      <c r="D47" s="114" t="s">
        <v>51</v>
      </c>
      <c r="E47" s="115" t="s">
        <v>83</v>
      </c>
      <c r="F47" s="115" t="s">
        <v>70</v>
      </c>
      <c r="G47" s="114"/>
      <c r="H47" s="114">
        <v>187</v>
      </c>
      <c r="I47" s="114">
        <v>182</v>
      </c>
      <c r="J47" s="114">
        <v>234</v>
      </c>
      <c r="K47" s="114">
        <v>191</v>
      </c>
      <c r="L47" s="114">
        <v>190</v>
      </c>
      <c r="M47" s="114">
        <v>117</v>
      </c>
      <c r="N47" s="106">
        <f t="shared" si="3"/>
        <v>1101</v>
      </c>
      <c r="O47" s="107">
        <f t="shared" si="4"/>
        <v>1101</v>
      </c>
      <c r="P47" s="108">
        <f t="shared" si="5"/>
        <v>183.5</v>
      </c>
    </row>
    <row r="48" spans="2:16" ht="15">
      <c r="B48" s="109">
        <v>46</v>
      </c>
      <c r="C48" s="114">
        <v>1185</v>
      </c>
      <c r="D48" s="114" t="s">
        <v>51</v>
      </c>
      <c r="E48" s="115" t="s">
        <v>83</v>
      </c>
      <c r="F48" s="115" t="s">
        <v>70</v>
      </c>
      <c r="G48" s="114"/>
      <c r="H48" s="114">
        <v>187</v>
      </c>
      <c r="I48" s="114">
        <v>182</v>
      </c>
      <c r="J48" s="114">
        <v>234</v>
      </c>
      <c r="K48" s="114">
        <v>191</v>
      </c>
      <c r="L48" s="114">
        <v>190</v>
      </c>
      <c r="M48" s="114">
        <v>117</v>
      </c>
      <c r="N48" s="106">
        <f t="shared" si="3"/>
        <v>1101</v>
      </c>
      <c r="O48" s="107">
        <f t="shared" si="4"/>
        <v>1101</v>
      </c>
      <c r="P48" s="108">
        <f t="shared" si="5"/>
        <v>183.5</v>
      </c>
    </row>
    <row r="49" spans="2:16" ht="15">
      <c r="B49" s="109">
        <v>47</v>
      </c>
      <c r="C49" s="114">
        <v>1186</v>
      </c>
      <c r="D49" s="114" t="s">
        <v>51</v>
      </c>
      <c r="E49" s="115" t="s">
        <v>69</v>
      </c>
      <c r="F49" s="115" t="s">
        <v>70</v>
      </c>
      <c r="G49" s="114"/>
      <c r="H49" s="114">
        <v>180</v>
      </c>
      <c r="I49" s="114">
        <v>249</v>
      </c>
      <c r="J49" s="114">
        <v>224</v>
      </c>
      <c r="K49" s="114">
        <v>215</v>
      </c>
      <c r="L49" s="114">
        <v>227</v>
      </c>
      <c r="M49" s="114">
        <v>266</v>
      </c>
      <c r="N49" s="106">
        <f t="shared" si="3"/>
        <v>1361</v>
      </c>
      <c r="O49" s="107">
        <f t="shared" si="4"/>
        <v>1361</v>
      </c>
      <c r="P49" s="108">
        <f t="shared" si="5"/>
        <v>226.83333333333334</v>
      </c>
    </row>
    <row r="50" spans="2:16" ht="15">
      <c r="B50" s="109">
        <v>48</v>
      </c>
      <c r="C50" s="114">
        <v>1186</v>
      </c>
      <c r="D50" s="114" t="s">
        <v>51</v>
      </c>
      <c r="E50" s="115" t="s">
        <v>69</v>
      </c>
      <c r="F50" s="115" t="s">
        <v>70</v>
      </c>
      <c r="G50" s="114"/>
      <c r="H50" s="114">
        <v>180</v>
      </c>
      <c r="I50" s="114">
        <v>249</v>
      </c>
      <c r="J50" s="114">
        <v>224</v>
      </c>
      <c r="K50" s="114">
        <v>215</v>
      </c>
      <c r="L50" s="114">
        <v>227</v>
      </c>
      <c r="M50" s="114">
        <v>266</v>
      </c>
      <c r="N50" s="106">
        <f t="shared" si="3"/>
        <v>1361</v>
      </c>
      <c r="O50" s="107">
        <f t="shared" si="4"/>
        <v>1361</v>
      </c>
      <c r="P50" s="108">
        <f t="shared" si="5"/>
        <v>226.83333333333334</v>
      </c>
    </row>
    <row r="51" spans="2:16" ht="15">
      <c r="B51" s="109">
        <v>49</v>
      </c>
      <c r="C51" s="114">
        <v>1186</v>
      </c>
      <c r="D51" s="114" t="s">
        <v>51</v>
      </c>
      <c r="E51" s="115" t="s">
        <v>69</v>
      </c>
      <c r="F51" s="115" t="s">
        <v>70</v>
      </c>
      <c r="G51" s="114"/>
      <c r="H51" s="114">
        <v>190</v>
      </c>
      <c r="I51" s="114">
        <v>206</v>
      </c>
      <c r="J51" s="114">
        <v>201</v>
      </c>
      <c r="K51" s="114">
        <v>189</v>
      </c>
      <c r="L51" s="114">
        <v>193</v>
      </c>
      <c r="M51" s="114">
        <v>143</v>
      </c>
      <c r="N51" s="106">
        <f t="shared" si="3"/>
        <v>1122</v>
      </c>
      <c r="O51" s="107">
        <f t="shared" si="4"/>
        <v>1122</v>
      </c>
      <c r="P51" s="108">
        <f t="shared" si="5"/>
        <v>187</v>
      </c>
    </row>
    <row r="52" spans="2:16" ht="15">
      <c r="B52" s="109">
        <v>50</v>
      </c>
      <c r="C52" s="114">
        <v>792</v>
      </c>
      <c r="D52" s="114" t="s">
        <v>51</v>
      </c>
      <c r="E52" s="115" t="s">
        <v>95</v>
      </c>
      <c r="F52" s="115" t="s">
        <v>96</v>
      </c>
      <c r="G52" s="114"/>
      <c r="H52" s="114">
        <v>221</v>
      </c>
      <c r="I52" s="114">
        <v>220</v>
      </c>
      <c r="J52" s="114">
        <v>243</v>
      </c>
      <c r="K52" s="114">
        <v>161</v>
      </c>
      <c r="L52" s="114">
        <v>232</v>
      </c>
      <c r="M52" s="114">
        <v>184</v>
      </c>
      <c r="N52" s="106">
        <f t="shared" si="3"/>
        <v>1261</v>
      </c>
      <c r="O52" s="114">
        <f t="shared" si="4"/>
        <v>1261</v>
      </c>
      <c r="P52" s="108">
        <f t="shared" si="5"/>
        <v>210.16666666666666</v>
      </c>
    </row>
    <row r="53" spans="2:16" ht="15">
      <c r="B53" s="109">
        <v>51</v>
      </c>
      <c r="C53" s="114">
        <v>204</v>
      </c>
      <c r="D53" s="114" t="s">
        <v>51</v>
      </c>
      <c r="E53" s="115" t="s">
        <v>86</v>
      </c>
      <c r="F53" s="115" t="s">
        <v>85</v>
      </c>
      <c r="G53" s="114">
        <v>10</v>
      </c>
      <c r="H53" s="114">
        <v>230</v>
      </c>
      <c r="I53" s="114">
        <v>191</v>
      </c>
      <c r="J53" s="114">
        <v>172</v>
      </c>
      <c r="K53" s="114">
        <v>206</v>
      </c>
      <c r="L53" s="114">
        <v>201</v>
      </c>
      <c r="M53" s="114">
        <v>257</v>
      </c>
      <c r="N53" s="106">
        <f t="shared" si="3"/>
        <v>1257</v>
      </c>
      <c r="O53" s="107">
        <f t="shared" si="4"/>
        <v>1317</v>
      </c>
      <c r="P53" s="108">
        <f t="shared" si="5"/>
        <v>209.5</v>
      </c>
    </row>
    <row r="54" spans="2:16" ht="15">
      <c r="B54" s="109">
        <v>52</v>
      </c>
      <c r="C54" s="114">
        <v>204</v>
      </c>
      <c r="D54" s="114" t="s">
        <v>51</v>
      </c>
      <c r="E54" s="115" t="s">
        <v>86</v>
      </c>
      <c r="F54" s="115" t="s">
        <v>85</v>
      </c>
      <c r="G54" s="114">
        <v>10</v>
      </c>
      <c r="H54" s="114">
        <v>174</v>
      </c>
      <c r="I54" s="114">
        <v>192</v>
      </c>
      <c r="J54" s="114">
        <v>174</v>
      </c>
      <c r="K54" s="114">
        <v>169</v>
      </c>
      <c r="L54" s="114">
        <v>222</v>
      </c>
      <c r="M54" s="114">
        <v>160</v>
      </c>
      <c r="N54" s="106">
        <f t="shared" si="3"/>
        <v>1091</v>
      </c>
      <c r="O54" s="114">
        <f t="shared" si="4"/>
        <v>1151</v>
      </c>
      <c r="P54" s="108">
        <f t="shared" si="5"/>
        <v>181.83333333333334</v>
      </c>
    </row>
    <row r="55" spans="2:16" ht="15">
      <c r="B55" s="109">
        <v>53</v>
      </c>
      <c r="C55" s="114">
        <v>204</v>
      </c>
      <c r="D55" s="114" t="s">
        <v>51</v>
      </c>
      <c r="E55" s="115" t="s">
        <v>86</v>
      </c>
      <c r="F55" s="115" t="s">
        <v>85</v>
      </c>
      <c r="G55" s="114">
        <v>10</v>
      </c>
      <c r="H55" s="114">
        <v>189</v>
      </c>
      <c r="I55" s="114">
        <v>169</v>
      </c>
      <c r="J55" s="114">
        <v>164</v>
      </c>
      <c r="K55" s="114">
        <v>190</v>
      </c>
      <c r="L55" s="114">
        <v>164</v>
      </c>
      <c r="M55" s="114">
        <v>206</v>
      </c>
      <c r="N55" s="106">
        <f t="shared" si="3"/>
        <v>1082</v>
      </c>
      <c r="O55" s="107">
        <f t="shared" si="4"/>
        <v>1142</v>
      </c>
      <c r="P55" s="108">
        <f t="shared" si="5"/>
        <v>180.33333333333334</v>
      </c>
    </row>
    <row r="56" spans="2:16" ht="15">
      <c r="B56" s="109">
        <v>54</v>
      </c>
      <c r="C56" s="114">
        <v>203</v>
      </c>
      <c r="D56" s="114" t="s">
        <v>51</v>
      </c>
      <c r="E56" s="115" t="s">
        <v>84</v>
      </c>
      <c r="F56" s="115" t="s">
        <v>85</v>
      </c>
      <c r="G56" s="114">
        <v>5</v>
      </c>
      <c r="H56" s="114">
        <v>163</v>
      </c>
      <c r="I56" s="114">
        <v>236</v>
      </c>
      <c r="J56" s="114">
        <v>215</v>
      </c>
      <c r="K56" s="114">
        <v>235</v>
      </c>
      <c r="L56" s="114">
        <v>214</v>
      </c>
      <c r="M56" s="114">
        <v>214</v>
      </c>
      <c r="N56" s="106">
        <f t="shared" si="3"/>
        <v>1277</v>
      </c>
      <c r="O56" s="114">
        <f t="shared" si="4"/>
        <v>1307</v>
      </c>
      <c r="P56" s="108">
        <f t="shared" si="5"/>
        <v>212.83333333333334</v>
      </c>
    </row>
    <row r="57" spans="2:16" ht="15">
      <c r="B57" s="109">
        <v>55</v>
      </c>
      <c r="C57" s="114">
        <v>203</v>
      </c>
      <c r="D57" s="114" t="s">
        <v>51</v>
      </c>
      <c r="E57" s="115" t="s">
        <v>84</v>
      </c>
      <c r="F57" s="115" t="s">
        <v>85</v>
      </c>
      <c r="G57" s="114">
        <v>5</v>
      </c>
      <c r="H57" s="114">
        <v>177</v>
      </c>
      <c r="I57" s="114">
        <v>236</v>
      </c>
      <c r="J57" s="114">
        <v>194</v>
      </c>
      <c r="K57" s="114">
        <v>140</v>
      </c>
      <c r="L57" s="114">
        <v>245</v>
      </c>
      <c r="M57" s="114">
        <v>173</v>
      </c>
      <c r="N57" s="106">
        <f t="shared" si="3"/>
        <v>1165</v>
      </c>
      <c r="O57" s="107">
        <f t="shared" si="4"/>
        <v>1195</v>
      </c>
      <c r="P57" s="108">
        <f t="shared" si="5"/>
        <v>194.16666666666666</v>
      </c>
    </row>
    <row r="58" spans="2:16" ht="15">
      <c r="B58" s="109">
        <v>56</v>
      </c>
      <c r="C58" s="114">
        <v>203</v>
      </c>
      <c r="D58" s="114" t="s">
        <v>51</v>
      </c>
      <c r="E58" s="115" t="s">
        <v>84</v>
      </c>
      <c r="F58" s="115" t="s">
        <v>85</v>
      </c>
      <c r="G58" s="114">
        <v>5</v>
      </c>
      <c r="H58" s="114">
        <v>203</v>
      </c>
      <c r="I58" s="114">
        <v>194</v>
      </c>
      <c r="J58" s="114">
        <v>137</v>
      </c>
      <c r="K58" s="114">
        <v>188</v>
      </c>
      <c r="L58" s="114">
        <v>205</v>
      </c>
      <c r="M58" s="114">
        <v>167</v>
      </c>
      <c r="N58" s="106">
        <f t="shared" si="3"/>
        <v>1094</v>
      </c>
      <c r="O58" s="107">
        <f t="shared" si="4"/>
        <v>1124</v>
      </c>
      <c r="P58" s="108">
        <f t="shared" si="5"/>
        <v>182.33333333333334</v>
      </c>
    </row>
    <row r="59" spans="2:16" ht="15">
      <c r="B59" s="109">
        <v>57</v>
      </c>
      <c r="C59" s="114">
        <v>738</v>
      </c>
      <c r="D59" s="114" t="s">
        <v>51</v>
      </c>
      <c r="E59" s="115" t="s">
        <v>65</v>
      </c>
      <c r="F59" s="115" t="s">
        <v>59</v>
      </c>
      <c r="G59" s="114"/>
      <c r="H59" s="114">
        <v>203</v>
      </c>
      <c r="I59" s="114">
        <v>255</v>
      </c>
      <c r="J59" s="114">
        <v>162</v>
      </c>
      <c r="K59" s="114">
        <v>185</v>
      </c>
      <c r="L59" s="114">
        <v>233</v>
      </c>
      <c r="M59" s="114">
        <v>244</v>
      </c>
      <c r="N59" s="106">
        <f t="shared" si="3"/>
        <v>1282</v>
      </c>
      <c r="O59" s="107">
        <f t="shared" si="4"/>
        <v>1282</v>
      </c>
      <c r="P59" s="108">
        <f t="shared" si="5"/>
        <v>213.66666666666666</v>
      </c>
    </row>
    <row r="60" spans="2:16" ht="15">
      <c r="B60" s="109">
        <v>58</v>
      </c>
      <c r="C60" s="114">
        <v>738</v>
      </c>
      <c r="D60" s="114" t="s">
        <v>51</v>
      </c>
      <c r="E60" s="115" t="s">
        <v>65</v>
      </c>
      <c r="F60" s="115" t="s">
        <v>59</v>
      </c>
      <c r="G60" s="114"/>
      <c r="H60" s="114">
        <v>203</v>
      </c>
      <c r="I60" s="114">
        <v>255</v>
      </c>
      <c r="J60" s="114">
        <v>162</v>
      </c>
      <c r="K60" s="114">
        <v>185</v>
      </c>
      <c r="L60" s="114">
        <v>233</v>
      </c>
      <c r="M60" s="114">
        <v>244</v>
      </c>
      <c r="N60" s="106">
        <f t="shared" si="3"/>
        <v>1282</v>
      </c>
      <c r="O60" s="107">
        <f t="shared" si="4"/>
        <v>1282</v>
      </c>
      <c r="P60" s="108">
        <f t="shared" si="5"/>
        <v>213.66666666666666</v>
      </c>
    </row>
    <row r="61" spans="2:16" ht="15">
      <c r="B61" s="109">
        <v>59</v>
      </c>
      <c r="C61" s="114">
        <v>738</v>
      </c>
      <c r="D61" s="114" t="s">
        <v>51</v>
      </c>
      <c r="E61" s="115" t="s">
        <v>65</v>
      </c>
      <c r="F61" s="115" t="s">
        <v>59</v>
      </c>
      <c r="G61" s="114"/>
      <c r="H61" s="114">
        <v>180</v>
      </c>
      <c r="I61" s="114">
        <v>188</v>
      </c>
      <c r="J61" s="114">
        <v>218</v>
      </c>
      <c r="K61" s="114">
        <v>166</v>
      </c>
      <c r="L61" s="114">
        <v>215</v>
      </c>
      <c r="M61" s="114">
        <v>217</v>
      </c>
      <c r="N61" s="106">
        <f t="shared" si="3"/>
        <v>1184</v>
      </c>
      <c r="O61" s="107">
        <f t="shared" si="4"/>
        <v>1184</v>
      </c>
      <c r="P61" s="108">
        <f t="shared" si="5"/>
        <v>197.33333333333334</v>
      </c>
    </row>
    <row r="62" spans="2:16" ht="15">
      <c r="B62" s="109">
        <v>60</v>
      </c>
      <c r="C62" s="114">
        <v>738</v>
      </c>
      <c r="D62" s="114" t="s">
        <v>51</v>
      </c>
      <c r="E62" s="115" t="s">
        <v>65</v>
      </c>
      <c r="F62" s="115" t="s">
        <v>59</v>
      </c>
      <c r="G62" s="114"/>
      <c r="H62" s="114">
        <v>180</v>
      </c>
      <c r="I62" s="114">
        <v>188</v>
      </c>
      <c r="J62" s="114">
        <v>218</v>
      </c>
      <c r="K62" s="114">
        <v>166</v>
      </c>
      <c r="L62" s="114">
        <v>215</v>
      </c>
      <c r="M62" s="114">
        <v>217</v>
      </c>
      <c r="N62" s="106">
        <f t="shared" si="3"/>
        <v>1184</v>
      </c>
      <c r="O62" s="107">
        <f t="shared" si="4"/>
        <v>1184</v>
      </c>
      <c r="P62" s="108">
        <f t="shared" si="5"/>
        <v>197.33333333333334</v>
      </c>
    </row>
    <row r="63" spans="2:16" ht="15">
      <c r="B63" s="109">
        <v>61</v>
      </c>
      <c r="C63" s="114"/>
      <c r="D63" s="114" t="s">
        <v>51</v>
      </c>
      <c r="E63" s="115" t="s">
        <v>94</v>
      </c>
      <c r="F63" s="115" t="s">
        <v>34</v>
      </c>
      <c r="G63" s="114"/>
      <c r="H63" s="114">
        <v>192</v>
      </c>
      <c r="I63" s="114">
        <v>219</v>
      </c>
      <c r="J63" s="114">
        <v>202</v>
      </c>
      <c r="K63" s="114">
        <v>265</v>
      </c>
      <c r="L63" s="114">
        <v>237</v>
      </c>
      <c r="M63" s="114">
        <v>218</v>
      </c>
      <c r="N63" s="106">
        <f t="shared" si="3"/>
        <v>1333</v>
      </c>
      <c r="O63" s="114">
        <f t="shared" si="4"/>
        <v>1333</v>
      </c>
      <c r="P63" s="108">
        <f t="shared" si="5"/>
        <v>222.16666666666666</v>
      </c>
    </row>
    <row r="64" spans="2:16" ht="15">
      <c r="B64" s="109">
        <v>62</v>
      </c>
      <c r="C64" s="114">
        <v>2325</v>
      </c>
      <c r="D64" s="114" t="s">
        <v>16</v>
      </c>
      <c r="E64" s="115" t="s">
        <v>98</v>
      </c>
      <c r="F64" s="115" t="s">
        <v>99</v>
      </c>
      <c r="G64" s="114"/>
      <c r="H64" s="114">
        <v>157</v>
      </c>
      <c r="I64" s="114">
        <v>182</v>
      </c>
      <c r="J64" s="114">
        <v>142</v>
      </c>
      <c r="K64" s="114">
        <v>201</v>
      </c>
      <c r="L64" s="114">
        <v>180</v>
      </c>
      <c r="M64" s="114">
        <v>177</v>
      </c>
      <c r="N64" s="106">
        <f t="shared" si="3"/>
        <v>1039</v>
      </c>
      <c r="O64" s="114">
        <f t="shared" si="4"/>
        <v>1039</v>
      </c>
      <c r="P64" s="108">
        <f t="shared" si="5"/>
        <v>173.16666666666666</v>
      </c>
    </row>
    <row r="65" spans="2:16" ht="15">
      <c r="B65" s="109">
        <v>63</v>
      </c>
      <c r="C65" s="114">
        <v>2051</v>
      </c>
      <c r="D65" s="114" t="s">
        <v>16</v>
      </c>
      <c r="E65" s="115" t="s">
        <v>80</v>
      </c>
      <c r="F65" s="115" t="s">
        <v>79</v>
      </c>
      <c r="G65" s="114">
        <v>5</v>
      </c>
      <c r="H65" s="114">
        <v>171</v>
      </c>
      <c r="I65" s="114">
        <v>159</v>
      </c>
      <c r="J65" s="114">
        <v>136</v>
      </c>
      <c r="K65" s="114">
        <v>221</v>
      </c>
      <c r="L65" s="114">
        <v>188</v>
      </c>
      <c r="M65" s="114">
        <v>161</v>
      </c>
      <c r="N65" s="106">
        <f t="shared" si="3"/>
        <v>1036</v>
      </c>
      <c r="O65" s="107">
        <f t="shared" si="4"/>
        <v>1066</v>
      </c>
      <c r="P65" s="108">
        <f t="shared" si="5"/>
        <v>172.66666666666666</v>
      </c>
    </row>
    <row r="66" spans="2:16" ht="15">
      <c r="B66" s="109">
        <v>64</v>
      </c>
      <c r="C66" s="114">
        <v>2051</v>
      </c>
      <c r="D66" s="114" t="s">
        <v>16</v>
      </c>
      <c r="E66" s="115" t="s">
        <v>80</v>
      </c>
      <c r="F66" s="115" t="s">
        <v>79</v>
      </c>
      <c r="G66" s="114">
        <v>5</v>
      </c>
      <c r="H66" s="114">
        <v>120</v>
      </c>
      <c r="I66" s="114">
        <v>150</v>
      </c>
      <c r="J66" s="114">
        <v>152</v>
      </c>
      <c r="K66" s="114">
        <v>149</v>
      </c>
      <c r="L66" s="114">
        <v>166</v>
      </c>
      <c r="M66" s="114">
        <v>164</v>
      </c>
      <c r="N66" s="106">
        <f t="shared" si="3"/>
        <v>901</v>
      </c>
      <c r="O66" s="107">
        <f t="shared" si="4"/>
        <v>931</v>
      </c>
      <c r="P66" s="108">
        <f t="shared" si="5"/>
        <v>150.16666666666666</v>
      </c>
    </row>
    <row r="67" spans="2:16" ht="15">
      <c r="B67" s="109">
        <v>65</v>
      </c>
      <c r="C67" s="113">
        <v>2306</v>
      </c>
      <c r="D67" s="114" t="s">
        <v>16</v>
      </c>
      <c r="E67" s="115" t="s">
        <v>67</v>
      </c>
      <c r="F67" s="115" t="s">
        <v>34</v>
      </c>
      <c r="G67" s="114"/>
      <c r="H67" s="114">
        <v>157</v>
      </c>
      <c r="I67" s="114">
        <v>169</v>
      </c>
      <c r="J67" s="114">
        <v>177</v>
      </c>
      <c r="K67" s="114">
        <v>200</v>
      </c>
      <c r="L67" s="114">
        <v>202</v>
      </c>
      <c r="M67" s="114">
        <v>175</v>
      </c>
      <c r="N67" s="106">
        <f t="shared" si="3"/>
        <v>1080</v>
      </c>
      <c r="O67" s="107">
        <f t="shared" si="4"/>
        <v>1080</v>
      </c>
      <c r="P67" s="108">
        <f t="shared" si="5"/>
        <v>180</v>
      </c>
    </row>
    <row r="68" spans="2:16" ht="15">
      <c r="B68" s="109">
        <v>66</v>
      </c>
      <c r="C68" s="113">
        <v>2306</v>
      </c>
      <c r="D68" s="114" t="s">
        <v>16</v>
      </c>
      <c r="E68" s="115" t="s">
        <v>67</v>
      </c>
      <c r="F68" s="115" t="s">
        <v>34</v>
      </c>
      <c r="G68" s="114"/>
      <c r="H68" s="114">
        <v>157</v>
      </c>
      <c r="I68" s="114">
        <v>169</v>
      </c>
      <c r="J68" s="114">
        <v>177</v>
      </c>
      <c r="K68" s="114">
        <v>200</v>
      </c>
      <c r="L68" s="114">
        <v>202</v>
      </c>
      <c r="M68" s="114">
        <v>175</v>
      </c>
      <c r="N68" s="106">
        <f aca="true" t="shared" si="6" ref="N68:N99">SUM(H68+I68+J68+K68+L68+M68)</f>
        <v>1080</v>
      </c>
      <c r="O68" s="107">
        <f aca="true" t="shared" si="7" ref="O68:O99">SUM(H68:M68)+(G68*6)</f>
        <v>1080</v>
      </c>
      <c r="P68" s="108">
        <f t="shared" si="5"/>
        <v>180</v>
      </c>
    </row>
    <row r="69" spans="2:16" ht="15">
      <c r="B69" s="109">
        <v>67</v>
      </c>
      <c r="C69" s="113">
        <v>2306</v>
      </c>
      <c r="D69" s="114" t="s">
        <v>16</v>
      </c>
      <c r="E69" s="115" t="s">
        <v>67</v>
      </c>
      <c r="F69" s="115" t="s">
        <v>34</v>
      </c>
      <c r="G69" s="114"/>
      <c r="H69" s="114">
        <v>177</v>
      </c>
      <c r="I69" s="114">
        <v>200</v>
      </c>
      <c r="J69" s="114">
        <v>154</v>
      </c>
      <c r="K69" s="114">
        <v>138</v>
      </c>
      <c r="L69" s="114">
        <v>168</v>
      </c>
      <c r="M69" s="114">
        <v>185</v>
      </c>
      <c r="N69" s="106">
        <f t="shared" si="6"/>
        <v>1022</v>
      </c>
      <c r="O69" s="107">
        <f t="shared" si="7"/>
        <v>1022</v>
      </c>
      <c r="P69" s="108">
        <f aca="true" t="shared" si="8" ref="P69:P100">SUM(N69)/6</f>
        <v>170.33333333333334</v>
      </c>
    </row>
    <row r="70" spans="2:16" ht="15">
      <c r="B70" s="109">
        <v>68</v>
      </c>
      <c r="C70" s="113">
        <v>2306</v>
      </c>
      <c r="D70" s="114" t="s">
        <v>16</v>
      </c>
      <c r="E70" s="115" t="s">
        <v>67</v>
      </c>
      <c r="F70" s="115" t="s">
        <v>34</v>
      </c>
      <c r="G70" s="114"/>
      <c r="H70" s="114">
        <v>177</v>
      </c>
      <c r="I70" s="114">
        <v>200</v>
      </c>
      <c r="J70" s="114">
        <v>154</v>
      </c>
      <c r="K70" s="114">
        <v>138</v>
      </c>
      <c r="L70" s="114">
        <v>168</v>
      </c>
      <c r="M70" s="114">
        <v>185</v>
      </c>
      <c r="N70" s="106">
        <f t="shared" si="6"/>
        <v>1022</v>
      </c>
      <c r="O70" s="107">
        <f t="shared" si="7"/>
        <v>1022</v>
      </c>
      <c r="P70" s="108">
        <f t="shared" si="8"/>
        <v>170.33333333333334</v>
      </c>
    </row>
    <row r="71" spans="2:16" ht="15">
      <c r="B71" s="109">
        <v>69</v>
      </c>
      <c r="C71" s="114">
        <v>2023</v>
      </c>
      <c r="D71" s="114" t="s">
        <v>16</v>
      </c>
      <c r="E71" s="115" t="s">
        <v>90</v>
      </c>
      <c r="F71" s="115" t="s">
        <v>91</v>
      </c>
      <c r="G71" s="114">
        <v>5</v>
      </c>
      <c r="H71" s="114">
        <v>218</v>
      </c>
      <c r="I71" s="114">
        <v>199</v>
      </c>
      <c r="J71" s="114">
        <v>191</v>
      </c>
      <c r="K71" s="114">
        <v>174</v>
      </c>
      <c r="L71" s="114">
        <v>206</v>
      </c>
      <c r="M71" s="114">
        <v>177</v>
      </c>
      <c r="N71" s="106">
        <f t="shared" si="6"/>
        <v>1165</v>
      </c>
      <c r="O71" s="107">
        <f t="shared" si="7"/>
        <v>1195</v>
      </c>
      <c r="P71" s="108">
        <f t="shared" si="8"/>
        <v>194.16666666666666</v>
      </c>
    </row>
    <row r="72" spans="2:16" ht="15">
      <c r="B72" s="109">
        <v>70</v>
      </c>
      <c r="C72" s="114">
        <v>2023</v>
      </c>
      <c r="D72" s="114" t="s">
        <v>16</v>
      </c>
      <c r="E72" s="115" t="s">
        <v>90</v>
      </c>
      <c r="F72" s="115" t="s">
        <v>91</v>
      </c>
      <c r="G72" s="114">
        <v>5</v>
      </c>
      <c r="H72" s="114">
        <v>202</v>
      </c>
      <c r="I72" s="114">
        <v>167</v>
      </c>
      <c r="J72" s="114">
        <v>184</v>
      </c>
      <c r="K72" s="114">
        <v>142</v>
      </c>
      <c r="L72" s="114">
        <v>232</v>
      </c>
      <c r="M72" s="114">
        <v>167</v>
      </c>
      <c r="N72" s="106">
        <f t="shared" si="6"/>
        <v>1094</v>
      </c>
      <c r="O72" s="114">
        <f t="shared" si="7"/>
        <v>1124</v>
      </c>
      <c r="P72" s="108">
        <f t="shared" si="8"/>
        <v>182.33333333333334</v>
      </c>
    </row>
    <row r="73" spans="2:16" ht="15">
      <c r="B73" s="109">
        <v>71</v>
      </c>
      <c r="C73" s="114">
        <v>8751</v>
      </c>
      <c r="D73" s="114" t="s">
        <v>16</v>
      </c>
      <c r="E73" s="115" t="s">
        <v>72</v>
      </c>
      <c r="F73" s="115" t="s">
        <v>73</v>
      </c>
      <c r="G73" s="114"/>
      <c r="H73" s="114">
        <v>165</v>
      </c>
      <c r="I73" s="114">
        <v>166</v>
      </c>
      <c r="J73" s="114">
        <v>194</v>
      </c>
      <c r="K73" s="114">
        <v>233</v>
      </c>
      <c r="L73" s="114">
        <v>179</v>
      </c>
      <c r="M73" s="114">
        <v>241</v>
      </c>
      <c r="N73" s="106">
        <f t="shared" si="6"/>
        <v>1178</v>
      </c>
      <c r="O73" s="107">
        <f t="shared" si="7"/>
        <v>1178</v>
      </c>
      <c r="P73" s="108">
        <f t="shared" si="8"/>
        <v>196.33333333333334</v>
      </c>
    </row>
    <row r="74" spans="2:16" ht="15">
      <c r="B74" s="109">
        <v>72</v>
      </c>
      <c r="C74" s="114">
        <v>8751</v>
      </c>
      <c r="D74" s="114" t="s">
        <v>16</v>
      </c>
      <c r="E74" s="115" t="s">
        <v>72</v>
      </c>
      <c r="F74" s="115" t="s">
        <v>73</v>
      </c>
      <c r="G74" s="114"/>
      <c r="H74" s="114">
        <v>200</v>
      </c>
      <c r="I74" s="114">
        <v>216</v>
      </c>
      <c r="J74" s="114">
        <v>188</v>
      </c>
      <c r="K74" s="114">
        <v>167</v>
      </c>
      <c r="L74" s="114">
        <v>195</v>
      </c>
      <c r="M74" s="114">
        <v>186</v>
      </c>
      <c r="N74" s="106">
        <f t="shared" si="6"/>
        <v>1152</v>
      </c>
      <c r="O74" s="107">
        <f t="shared" si="7"/>
        <v>1152</v>
      </c>
      <c r="P74" s="108">
        <f t="shared" si="8"/>
        <v>192</v>
      </c>
    </row>
    <row r="75" spans="2:16" ht="15">
      <c r="B75" s="109">
        <v>73</v>
      </c>
      <c r="C75" s="114">
        <v>8751</v>
      </c>
      <c r="D75" s="114" t="s">
        <v>16</v>
      </c>
      <c r="E75" s="115" t="s">
        <v>72</v>
      </c>
      <c r="F75" s="115" t="s">
        <v>73</v>
      </c>
      <c r="G75" s="114"/>
      <c r="H75" s="114">
        <v>162</v>
      </c>
      <c r="I75" s="114">
        <v>208</v>
      </c>
      <c r="J75" s="114">
        <v>193</v>
      </c>
      <c r="K75" s="114">
        <v>178</v>
      </c>
      <c r="L75" s="114">
        <v>170</v>
      </c>
      <c r="M75" s="114">
        <v>160</v>
      </c>
      <c r="N75" s="106">
        <f t="shared" si="6"/>
        <v>1071</v>
      </c>
      <c r="O75" s="107">
        <f t="shared" si="7"/>
        <v>1071</v>
      </c>
      <c r="P75" s="108">
        <f t="shared" si="8"/>
        <v>178.5</v>
      </c>
    </row>
    <row r="76" spans="2:16" ht="15">
      <c r="B76" s="109">
        <v>74</v>
      </c>
      <c r="C76" s="114">
        <v>8751</v>
      </c>
      <c r="D76" s="114" t="s">
        <v>16</v>
      </c>
      <c r="E76" s="115" t="s">
        <v>72</v>
      </c>
      <c r="F76" s="115" t="s">
        <v>73</v>
      </c>
      <c r="G76" s="114"/>
      <c r="H76" s="114">
        <v>164</v>
      </c>
      <c r="I76" s="114">
        <v>172</v>
      </c>
      <c r="J76" s="114">
        <v>131</v>
      </c>
      <c r="K76" s="114">
        <v>162</v>
      </c>
      <c r="L76" s="114">
        <v>210</v>
      </c>
      <c r="M76" s="114">
        <v>192</v>
      </c>
      <c r="N76" s="106">
        <f t="shared" si="6"/>
        <v>1031</v>
      </c>
      <c r="O76" s="114">
        <f t="shared" si="7"/>
        <v>1031</v>
      </c>
      <c r="P76" s="108">
        <f t="shared" si="8"/>
        <v>171.83333333333334</v>
      </c>
    </row>
    <row r="77" spans="2:16" ht="15">
      <c r="B77" s="109">
        <v>75</v>
      </c>
      <c r="C77" s="113">
        <v>1379</v>
      </c>
      <c r="D77" s="114" t="s">
        <v>16</v>
      </c>
      <c r="E77" s="115" t="s">
        <v>63</v>
      </c>
      <c r="F77" s="115" t="s">
        <v>64</v>
      </c>
      <c r="G77" s="114">
        <v>5</v>
      </c>
      <c r="H77" s="114">
        <v>193</v>
      </c>
      <c r="I77" s="114">
        <v>177</v>
      </c>
      <c r="J77" s="114">
        <v>174</v>
      </c>
      <c r="K77" s="114">
        <v>202</v>
      </c>
      <c r="L77" s="114">
        <v>146</v>
      </c>
      <c r="M77" s="114">
        <v>175</v>
      </c>
      <c r="N77" s="106">
        <f t="shared" si="6"/>
        <v>1067</v>
      </c>
      <c r="O77" s="107">
        <f t="shared" si="7"/>
        <v>1097</v>
      </c>
      <c r="P77" s="108">
        <f t="shared" si="8"/>
        <v>177.83333333333334</v>
      </c>
    </row>
    <row r="78" spans="2:16" ht="15">
      <c r="B78" s="109">
        <v>76</v>
      </c>
      <c r="C78" s="114">
        <v>2048</v>
      </c>
      <c r="D78" s="114" t="s">
        <v>16</v>
      </c>
      <c r="E78" s="115" t="s">
        <v>56</v>
      </c>
      <c r="F78" s="115" t="s">
        <v>57</v>
      </c>
      <c r="G78" s="114">
        <v>5</v>
      </c>
      <c r="H78" s="114">
        <v>133</v>
      </c>
      <c r="I78" s="114">
        <v>178</v>
      </c>
      <c r="J78" s="114">
        <v>180</v>
      </c>
      <c r="K78" s="114">
        <v>170</v>
      </c>
      <c r="L78" s="114">
        <v>193</v>
      </c>
      <c r="M78" s="114">
        <v>153</v>
      </c>
      <c r="N78" s="106">
        <f t="shared" si="6"/>
        <v>1007</v>
      </c>
      <c r="O78" s="107">
        <f t="shared" si="7"/>
        <v>1037</v>
      </c>
      <c r="P78" s="108">
        <f t="shared" si="8"/>
        <v>167.83333333333334</v>
      </c>
    </row>
    <row r="79" spans="2:16" ht="15">
      <c r="B79" s="109">
        <v>77</v>
      </c>
      <c r="C79" s="114">
        <v>2048</v>
      </c>
      <c r="D79" s="114" t="s">
        <v>16</v>
      </c>
      <c r="E79" s="115" t="s">
        <v>56</v>
      </c>
      <c r="F79" s="115" t="s">
        <v>57</v>
      </c>
      <c r="G79" s="114"/>
      <c r="H79" s="114">
        <v>148</v>
      </c>
      <c r="I79" s="114">
        <v>209</v>
      </c>
      <c r="J79" s="114">
        <v>199</v>
      </c>
      <c r="K79" s="114">
        <v>154</v>
      </c>
      <c r="L79" s="114">
        <v>179</v>
      </c>
      <c r="M79" s="114">
        <v>129</v>
      </c>
      <c r="N79" s="106">
        <f t="shared" si="6"/>
        <v>1018</v>
      </c>
      <c r="O79" s="114">
        <f t="shared" si="7"/>
        <v>1018</v>
      </c>
      <c r="P79" s="108">
        <f t="shared" si="8"/>
        <v>169.66666666666666</v>
      </c>
    </row>
    <row r="80" spans="2:16" ht="15">
      <c r="B80" s="109">
        <v>78</v>
      </c>
      <c r="C80" s="114">
        <v>1193</v>
      </c>
      <c r="D80" s="114" t="s">
        <v>16</v>
      </c>
      <c r="E80" s="115" t="s">
        <v>74</v>
      </c>
      <c r="F80" s="115" t="s">
        <v>75</v>
      </c>
      <c r="G80" s="114"/>
      <c r="H80" s="114">
        <v>244</v>
      </c>
      <c r="I80" s="114">
        <v>169</v>
      </c>
      <c r="J80" s="114">
        <v>165</v>
      </c>
      <c r="K80" s="114">
        <v>150</v>
      </c>
      <c r="L80" s="114">
        <v>227</v>
      </c>
      <c r="M80" s="114">
        <v>192</v>
      </c>
      <c r="N80" s="106">
        <f t="shared" si="6"/>
        <v>1147</v>
      </c>
      <c r="O80" s="107">
        <f t="shared" si="7"/>
        <v>1147</v>
      </c>
      <c r="P80" s="108">
        <f t="shared" si="8"/>
        <v>191.16666666666666</v>
      </c>
    </row>
    <row r="81" spans="2:16" ht="15">
      <c r="B81" s="109">
        <v>79</v>
      </c>
      <c r="C81" s="114">
        <v>1193</v>
      </c>
      <c r="D81" s="114" t="s">
        <v>16</v>
      </c>
      <c r="E81" s="115" t="s">
        <v>74</v>
      </c>
      <c r="F81" s="115" t="s">
        <v>75</v>
      </c>
      <c r="G81" s="114"/>
      <c r="H81" s="114">
        <v>154</v>
      </c>
      <c r="I81" s="114">
        <v>244</v>
      </c>
      <c r="J81" s="114">
        <v>200</v>
      </c>
      <c r="K81" s="114">
        <v>164</v>
      </c>
      <c r="L81" s="114">
        <v>172</v>
      </c>
      <c r="M81" s="114">
        <v>203</v>
      </c>
      <c r="N81" s="106">
        <f t="shared" si="6"/>
        <v>1137</v>
      </c>
      <c r="O81" s="107">
        <f t="shared" si="7"/>
        <v>1137</v>
      </c>
      <c r="P81" s="108">
        <f t="shared" si="8"/>
        <v>189.5</v>
      </c>
    </row>
    <row r="82" spans="2:16" ht="15">
      <c r="B82" s="109">
        <v>80</v>
      </c>
      <c r="C82" s="114">
        <v>1193</v>
      </c>
      <c r="D82" s="114" t="s">
        <v>16</v>
      </c>
      <c r="E82" s="115" t="s">
        <v>74</v>
      </c>
      <c r="F82" s="115" t="s">
        <v>75</v>
      </c>
      <c r="G82" s="114"/>
      <c r="H82" s="114">
        <v>180</v>
      </c>
      <c r="I82" s="114">
        <v>193</v>
      </c>
      <c r="J82" s="114">
        <v>182</v>
      </c>
      <c r="K82" s="114">
        <v>194</v>
      </c>
      <c r="L82" s="114">
        <v>169</v>
      </c>
      <c r="M82" s="114">
        <v>159</v>
      </c>
      <c r="N82" s="106">
        <f t="shared" si="6"/>
        <v>1077</v>
      </c>
      <c r="O82" s="114">
        <f t="shared" si="7"/>
        <v>1077</v>
      </c>
      <c r="P82" s="108">
        <f t="shared" si="8"/>
        <v>179.5</v>
      </c>
    </row>
    <row r="83" spans="2:16" ht="15">
      <c r="B83" s="109">
        <v>81</v>
      </c>
      <c r="C83" s="113">
        <v>2247</v>
      </c>
      <c r="D83" s="114" t="s">
        <v>16</v>
      </c>
      <c r="E83" s="115" t="s">
        <v>71</v>
      </c>
      <c r="F83" s="115" t="s">
        <v>64</v>
      </c>
      <c r="G83" s="114"/>
      <c r="H83" s="114">
        <v>148</v>
      </c>
      <c r="I83" s="114">
        <v>200</v>
      </c>
      <c r="J83" s="114">
        <v>160</v>
      </c>
      <c r="K83" s="114">
        <v>150</v>
      </c>
      <c r="L83" s="114">
        <v>96</v>
      </c>
      <c r="M83" s="114">
        <v>191</v>
      </c>
      <c r="N83" s="106">
        <f t="shared" si="6"/>
        <v>945</v>
      </c>
      <c r="O83" s="107">
        <f t="shared" si="7"/>
        <v>945</v>
      </c>
      <c r="P83" s="108">
        <f t="shared" si="8"/>
        <v>157.5</v>
      </c>
    </row>
    <row r="84" spans="2:16" ht="15">
      <c r="B84" s="109">
        <v>82</v>
      </c>
      <c r="C84" s="113">
        <v>2247</v>
      </c>
      <c r="D84" s="114" t="s">
        <v>16</v>
      </c>
      <c r="E84" s="115" t="s">
        <v>71</v>
      </c>
      <c r="F84" s="115" t="s">
        <v>64</v>
      </c>
      <c r="G84" s="114"/>
      <c r="H84" s="114">
        <v>148</v>
      </c>
      <c r="I84" s="114">
        <v>200</v>
      </c>
      <c r="J84" s="114">
        <v>160</v>
      </c>
      <c r="K84" s="114">
        <v>150</v>
      </c>
      <c r="L84" s="114">
        <v>96</v>
      </c>
      <c r="M84" s="114">
        <v>191</v>
      </c>
      <c r="N84" s="106">
        <f t="shared" si="6"/>
        <v>945</v>
      </c>
      <c r="O84" s="107">
        <f t="shared" si="7"/>
        <v>945</v>
      </c>
      <c r="P84" s="108">
        <f t="shared" si="8"/>
        <v>157.5</v>
      </c>
    </row>
    <row r="85" spans="2:16" ht="15">
      <c r="B85" s="109">
        <v>83</v>
      </c>
      <c r="C85" s="114">
        <v>924</v>
      </c>
      <c r="D85" s="114" t="s">
        <v>16</v>
      </c>
      <c r="E85" s="115" t="s">
        <v>97</v>
      </c>
      <c r="F85" s="115" t="s">
        <v>70</v>
      </c>
      <c r="G85" s="114">
        <v>5</v>
      </c>
      <c r="H85" s="114">
        <v>192</v>
      </c>
      <c r="I85" s="114">
        <v>256</v>
      </c>
      <c r="J85" s="114">
        <v>183</v>
      </c>
      <c r="K85" s="114">
        <v>181</v>
      </c>
      <c r="L85" s="114">
        <v>195</v>
      </c>
      <c r="M85" s="114">
        <v>205</v>
      </c>
      <c r="N85" s="106">
        <f t="shared" si="6"/>
        <v>1212</v>
      </c>
      <c r="O85" s="114">
        <f t="shared" si="7"/>
        <v>1242</v>
      </c>
      <c r="P85" s="108">
        <f t="shared" si="8"/>
        <v>202</v>
      </c>
    </row>
    <row r="86" spans="2:16" ht="15">
      <c r="B86" s="109">
        <v>84</v>
      </c>
      <c r="C86" s="114">
        <v>2242</v>
      </c>
      <c r="D86" s="114" t="s">
        <v>16</v>
      </c>
      <c r="E86" s="115" t="s">
        <v>78</v>
      </c>
      <c r="F86" s="115" t="s">
        <v>79</v>
      </c>
      <c r="G86" s="114">
        <v>5</v>
      </c>
      <c r="H86" s="114">
        <v>203</v>
      </c>
      <c r="I86" s="114">
        <v>148</v>
      </c>
      <c r="J86" s="114">
        <v>156</v>
      </c>
      <c r="K86" s="114">
        <v>189</v>
      </c>
      <c r="L86" s="114">
        <v>180</v>
      </c>
      <c r="M86" s="114">
        <v>204</v>
      </c>
      <c r="N86" s="106">
        <f t="shared" si="6"/>
        <v>1080</v>
      </c>
      <c r="O86" s="107">
        <f t="shared" si="7"/>
        <v>1110</v>
      </c>
      <c r="P86" s="108">
        <f t="shared" si="8"/>
        <v>180</v>
      </c>
    </row>
    <row r="87" spans="2:16" ht="15">
      <c r="B87" s="109">
        <v>85</v>
      </c>
      <c r="C87" s="114">
        <v>2242</v>
      </c>
      <c r="D87" s="114" t="s">
        <v>16</v>
      </c>
      <c r="E87" s="115" t="s">
        <v>78</v>
      </c>
      <c r="F87" s="115" t="s">
        <v>79</v>
      </c>
      <c r="G87" s="114">
        <v>5</v>
      </c>
      <c r="H87" s="114">
        <v>172</v>
      </c>
      <c r="I87" s="114">
        <v>156</v>
      </c>
      <c r="J87" s="114">
        <v>171</v>
      </c>
      <c r="K87" s="114">
        <v>164</v>
      </c>
      <c r="L87" s="114">
        <v>131</v>
      </c>
      <c r="M87" s="114">
        <v>155</v>
      </c>
      <c r="N87" s="106">
        <f t="shared" si="6"/>
        <v>949</v>
      </c>
      <c r="O87" s="107">
        <f t="shared" si="7"/>
        <v>979</v>
      </c>
      <c r="P87" s="108">
        <f t="shared" si="8"/>
        <v>158.16666666666666</v>
      </c>
    </row>
    <row r="88" spans="2:16" ht="15">
      <c r="B88" s="109">
        <v>86</v>
      </c>
      <c r="C88" s="114">
        <v>1774</v>
      </c>
      <c r="D88" s="114" t="s">
        <v>16</v>
      </c>
      <c r="E88" s="115" t="s">
        <v>76</v>
      </c>
      <c r="F88" s="115" t="s">
        <v>77</v>
      </c>
      <c r="G88" s="114">
        <v>5</v>
      </c>
      <c r="H88" s="114">
        <v>151</v>
      </c>
      <c r="I88" s="114">
        <v>191</v>
      </c>
      <c r="J88" s="114">
        <v>182</v>
      </c>
      <c r="K88" s="114">
        <v>210</v>
      </c>
      <c r="L88" s="114">
        <v>133</v>
      </c>
      <c r="M88" s="114">
        <v>214</v>
      </c>
      <c r="N88" s="106">
        <f t="shared" si="6"/>
        <v>1081</v>
      </c>
      <c r="O88" s="107">
        <f t="shared" si="7"/>
        <v>1111</v>
      </c>
      <c r="P88" s="108">
        <f t="shared" si="8"/>
        <v>180.16666666666666</v>
      </c>
    </row>
    <row r="89" spans="2:16" ht="15">
      <c r="B89" s="109">
        <v>87</v>
      </c>
      <c r="C89" s="113">
        <v>1379</v>
      </c>
      <c r="D89" s="114" t="s">
        <v>101</v>
      </c>
      <c r="E89" s="115" t="s">
        <v>63</v>
      </c>
      <c r="F89" s="115" t="s">
        <v>64</v>
      </c>
      <c r="G89" s="114">
        <v>5</v>
      </c>
      <c r="H89" s="114">
        <v>193</v>
      </c>
      <c r="I89" s="114">
        <v>177</v>
      </c>
      <c r="J89" s="114">
        <v>174</v>
      </c>
      <c r="K89" s="114">
        <v>202</v>
      </c>
      <c r="L89" s="114">
        <v>146</v>
      </c>
      <c r="M89" s="114">
        <v>175</v>
      </c>
      <c r="N89" s="106">
        <f t="shared" si="6"/>
        <v>1067</v>
      </c>
      <c r="O89" s="107">
        <f t="shared" si="7"/>
        <v>1097</v>
      </c>
      <c r="P89" s="108">
        <f t="shared" si="8"/>
        <v>177.83333333333334</v>
      </c>
    </row>
    <row r="90" spans="2:16" ht="15">
      <c r="B90" s="109">
        <v>88</v>
      </c>
      <c r="C90" s="114">
        <v>2050</v>
      </c>
      <c r="D90" s="114" t="s">
        <v>17</v>
      </c>
      <c r="E90" s="115" t="s">
        <v>81</v>
      </c>
      <c r="F90" s="115" t="s">
        <v>79</v>
      </c>
      <c r="G90" s="114">
        <v>10</v>
      </c>
      <c r="H90" s="114">
        <v>178</v>
      </c>
      <c r="I90" s="114">
        <v>174</v>
      </c>
      <c r="J90" s="114">
        <v>135</v>
      </c>
      <c r="K90" s="114">
        <v>199</v>
      </c>
      <c r="L90" s="114">
        <v>162</v>
      </c>
      <c r="M90" s="114">
        <v>165</v>
      </c>
      <c r="N90" s="106">
        <f t="shared" si="6"/>
        <v>1013</v>
      </c>
      <c r="O90" s="107">
        <f t="shared" si="7"/>
        <v>1073</v>
      </c>
      <c r="P90" s="108">
        <f t="shared" si="8"/>
        <v>168.83333333333334</v>
      </c>
    </row>
    <row r="91" spans="2:16" ht="15">
      <c r="B91" s="109">
        <v>89</v>
      </c>
      <c r="C91" s="114">
        <v>2050</v>
      </c>
      <c r="D91" s="114" t="s">
        <v>17</v>
      </c>
      <c r="E91" s="115" t="s">
        <v>81</v>
      </c>
      <c r="F91" s="115" t="s">
        <v>79</v>
      </c>
      <c r="G91" s="114">
        <v>10</v>
      </c>
      <c r="H91" s="114">
        <v>164</v>
      </c>
      <c r="I91" s="114">
        <v>175</v>
      </c>
      <c r="J91" s="114">
        <v>121</v>
      </c>
      <c r="K91" s="114">
        <v>154</v>
      </c>
      <c r="L91" s="114">
        <v>154</v>
      </c>
      <c r="M91" s="114">
        <v>142</v>
      </c>
      <c r="N91" s="106">
        <f t="shared" si="6"/>
        <v>910</v>
      </c>
      <c r="O91" s="107">
        <f t="shared" si="7"/>
        <v>970</v>
      </c>
      <c r="P91" s="108">
        <f t="shared" si="8"/>
        <v>151.66666666666666</v>
      </c>
    </row>
    <row r="92" spans="2:16" ht="15">
      <c r="B92" s="109">
        <v>90</v>
      </c>
      <c r="C92" s="114">
        <v>2022</v>
      </c>
      <c r="D92" s="114" t="s">
        <v>17</v>
      </c>
      <c r="E92" s="115" t="s">
        <v>92</v>
      </c>
      <c r="F92" s="115" t="s">
        <v>91</v>
      </c>
      <c r="G92" s="114">
        <v>10</v>
      </c>
      <c r="H92" s="114">
        <v>154</v>
      </c>
      <c r="I92" s="114">
        <v>159</v>
      </c>
      <c r="J92" s="114">
        <v>170</v>
      </c>
      <c r="K92" s="114">
        <v>196</v>
      </c>
      <c r="L92" s="114">
        <v>163</v>
      </c>
      <c r="M92" s="114">
        <v>157</v>
      </c>
      <c r="N92" s="106">
        <f t="shared" si="6"/>
        <v>999</v>
      </c>
      <c r="O92" s="107">
        <f t="shared" si="7"/>
        <v>1059</v>
      </c>
      <c r="P92" s="108">
        <f t="shared" si="8"/>
        <v>166.5</v>
      </c>
    </row>
    <row r="93" spans="2:16" ht="15">
      <c r="B93" s="109">
        <v>91</v>
      </c>
      <c r="C93" s="114">
        <v>2022</v>
      </c>
      <c r="D93" s="114" t="s">
        <v>17</v>
      </c>
      <c r="E93" s="115" t="s">
        <v>92</v>
      </c>
      <c r="F93" s="115" t="s">
        <v>91</v>
      </c>
      <c r="G93" s="114">
        <v>10</v>
      </c>
      <c r="H93" s="114">
        <v>134</v>
      </c>
      <c r="I93" s="114">
        <v>120</v>
      </c>
      <c r="J93" s="114">
        <v>104</v>
      </c>
      <c r="K93" s="114">
        <v>138</v>
      </c>
      <c r="L93" s="114">
        <v>169</v>
      </c>
      <c r="M93" s="114">
        <v>169</v>
      </c>
      <c r="N93" s="106">
        <f t="shared" si="6"/>
        <v>834</v>
      </c>
      <c r="O93" s="114">
        <f t="shared" si="7"/>
        <v>894</v>
      </c>
      <c r="P93" s="108">
        <f t="shared" si="8"/>
        <v>139</v>
      </c>
    </row>
    <row r="94" spans="2:16" ht="15">
      <c r="B94" s="109">
        <v>92</v>
      </c>
      <c r="C94" s="114">
        <v>9457</v>
      </c>
      <c r="D94" s="114" t="s">
        <v>17</v>
      </c>
      <c r="E94" s="115" t="s">
        <v>93</v>
      </c>
      <c r="F94" s="115" t="s">
        <v>88</v>
      </c>
      <c r="G94" s="114"/>
      <c r="H94" s="114">
        <v>195</v>
      </c>
      <c r="I94" s="114">
        <v>211</v>
      </c>
      <c r="J94" s="114">
        <v>147</v>
      </c>
      <c r="K94" s="114">
        <v>187</v>
      </c>
      <c r="L94" s="114">
        <v>162</v>
      </c>
      <c r="M94" s="114">
        <v>148</v>
      </c>
      <c r="N94" s="106">
        <f t="shared" si="6"/>
        <v>1050</v>
      </c>
      <c r="O94" s="107">
        <f t="shared" si="7"/>
        <v>1050</v>
      </c>
      <c r="P94" s="108">
        <f t="shared" si="8"/>
        <v>175</v>
      </c>
    </row>
    <row r="95" spans="2:16" ht="15">
      <c r="B95" s="109">
        <v>93</v>
      </c>
      <c r="C95" s="114">
        <v>9457</v>
      </c>
      <c r="D95" s="114" t="s">
        <v>17</v>
      </c>
      <c r="E95" s="115" t="s">
        <v>93</v>
      </c>
      <c r="F95" s="115" t="s">
        <v>88</v>
      </c>
      <c r="G95" s="114"/>
      <c r="H95" s="114">
        <v>123</v>
      </c>
      <c r="I95" s="114">
        <v>146</v>
      </c>
      <c r="J95" s="114">
        <v>158</v>
      </c>
      <c r="K95" s="114">
        <v>180</v>
      </c>
      <c r="L95" s="114">
        <v>177</v>
      </c>
      <c r="M95" s="114">
        <v>155</v>
      </c>
      <c r="N95" s="106">
        <f t="shared" si="6"/>
        <v>939</v>
      </c>
      <c r="O95" s="114">
        <f t="shared" si="7"/>
        <v>939</v>
      </c>
      <c r="P95" s="108">
        <f t="shared" si="8"/>
        <v>156.5</v>
      </c>
    </row>
    <row r="96" spans="2:16" ht="15">
      <c r="B96" s="109">
        <v>94</v>
      </c>
      <c r="C96" s="114"/>
      <c r="D96" s="114" t="s">
        <v>17</v>
      </c>
      <c r="E96" s="115" t="s">
        <v>68</v>
      </c>
      <c r="F96" s="115" t="s">
        <v>64</v>
      </c>
      <c r="G96" s="114"/>
      <c r="H96" s="114">
        <v>123</v>
      </c>
      <c r="I96" s="114">
        <v>151</v>
      </c>
      <c r="J96" s="114">
        <v>123</v>
      </c>
      <c r="K96" s="114">
        <v>138</v>
      </c>
      <c r="L96" s="114">
        <v>157</v>
      </c>
      <c r="M96" s="114">
        <v>89</v>
      </c>
      <c r="N96" s="106">
        <f t="shared" si="6"/>
        <v>781</v>
      </c>
      <c r="O96" s="107">
        <f t="shared" si="7"/>
        <v>781</v>
      </c>
      <c r="P96" s="108">
        <f t="shared" si="8"/>
        <v>130.16666666666666</v>
      </c>
    </row>
    <row r="97" spans="2:16" ht="15">
      <c r="B97" s="109">
        <v>95</v>
      </c>
      <c r="C97" s="114"/>
      <c r="D97" s="114" t="s">
        <v>17</v>
      </c>
      <c r="E97" s="115" t="s">
        <v>68</v>
      </c>
      <c r="F97" s="115" t="s">
        <v>64</v>
      </c>
      <c r="G97" s="114"/>
      <c r="H97" s="114">
        <v>123</v>
      </c>
      <c r="I97" s="114">
        <v>151</v>
      </c>
      <c r="J97" s="114">
        <v>123</v>
      </c>
      <c r="K97" s="114">
        <v>138</v>
      </c>
      <c r="L97" s="114">
        <v>157</v>
      </c>
      <c r="M97" s="114">
        <v>89</v>
      </c>
      <c r="N97" s="106">
        <f t="shared" si="6"/>
        <v>781</v>
      </c>
      <c r="O97" s="107">
        <f t="shared" si="7"/>
        <v>781</v>
      </c>
      <c r="P97" s="108">
        <f t="shared" si="8"/>
        <v>130.16666666666666</v>
      </c>
    </row>
    <row r="98" spans="2:16" ht="15">
      <c r="B98" s="109">
        <v>96</v>
      </c>
      <c r="C98" s="113">
        <v>1597</v>
      </c>
      <c r="D98" s="114" t="s">
        <v>17</v>
      </c>
      <c r="E98" s="115" t="s">
        <v>66</v>
      </c>
      <c r="F98" s="115" t="s">
        <v>64</v>
      </c>
      <c r="G98" s="114">
        <v>10</v>
      </c>
      <c r="H98" s="114">
        <v>216</v>
      </c>
      <c r="I98" s="114">
        <v>193</v>
      </c>
      <c r="J98" s="114">
        <v>188</v>
      </c>
      <c r="K98" s="114">
        <v>140</v>
      </c>
      <c r="L98" s="114">
        <v>162</v>
      </c>
      <c r="M98" s="114">
        <v>173</v>
      </c>
      <c r="N98" s="106">
        <f t="shared" si="6"/>
        <v>1072</v>
      </c>
      <c r="O98" s="107">
        <f t="shared" si="7"/>
        <v>1132</v>
      </c>
      <c r="P98" s="108">
        <f t="shared" si="8"/>
        <v>178.66666666666666</v>
      </c>
    </row>
    <row r="99" spans="2:16" ht="15">
      <c r="B99" s="109">
        <v>97</v>
      </c>
      <c r="C99" s="113">
        <v>1597</v>
      </c>
      <c r="D99" s="114" t="s">
        <v>17</v>
      </c>
      <c r="E99" s="115" t="s">
        <v>66</v>
      </c>
      <c r="F99" s="115" t="s">
        <v>64</v>
      </c>
      <c r="G99" s="114">
        <v>10</v>
      </c>
      <c r="H99" s="114">
        <v>216</v>
      </c>
      <c r="I99" s="114">
        <v>193</v>
      </c>
      <c r="J99" s="114">
        <v>188</v>
      </c>
      <c r="K99" s="114">
        <v>140</v>
      </c>
      <c r="L99" s="114">
        <v>162</v>
      </c>
      <c r="M99" s="114">
        <v>173</v>
      </c>
      <c r="N99" s="106">
        <f t="shared" si="6"/>
        <v>1072</v>
      </c>
      <c r="O99" s="107">
        <f t="shared" si="7"/>
        <v>1132</v>
      </c>
      <c r="P99" s="108">
        <f t="shared" si="8"/>
        <v>178.66666666666666</v>
      </c>
    </row>
    <row r="100" spans="2:16" ht="15">
      <c r="B100" s="109">
        <v>98</v>
      </c>
      <c r="C100" s="114">
        <v>10010</v>
      </c>
      <c r="D100" s="114" t="s">
        <v>17</v>
      </c>
      <c r="E100" s="115" t="s">
        <v>82</v>
      </c>
      <c r="F100" s="115" t="s">
        <v>64</v>
      </c>
      <c r="G100" s="114">
        <v>10</v>
      </c>
      <c r="H100" s="114">
        <v>87</v>
      </c>
      <c r="I100" s="114">
        <v>106</v>
      </c>
      <c r="J100" s="114">
        <v>85</v>
      </c>
      <c r="K100" s="114">
        <v>92</v>
      </c>
      <c r="L100" s="114">
        <v>88</v>
      </c>
      <c r="M100" s="114">
        <v>92</v>
      </c>
      <c r="N100" s="106">
        <f aca="true" t="shared" si="9" ref="N100:N131">SUM(H100+I100+J100+K100+L100+M100)</f>
        <v>550</v>
      </c>
      <c r="O100" s="107">
        <f aca="true" t="shared" si="10" ref="O100:O116">SUM(H100:M100)+(G100*6)</f>
        <v>610</v>
      </c>
      <c r="P100" s="108">
        <f t="shared" si="8"/>
        <v>91.66666666666667</v>
      </c>
    </row>
    <row r="101" spans="2:16" ht="15">
      <c r="B101" s="109">
        <v>99</v>
      </c>
      <c r="C101" s="113">
        <v>1597</v>
      </c>
      <c r="D101" s="114" t="s">
        <v>17</v>
      </c>
      <c r="E101" s="115" t="s">
        <v>66</v>
      </c>
      <c r="F101" s="115" t="s">
        <v>64</v>
      </c>
      <c r="G101" s="114">
        <v>10</v>
      </c>
      <c r="H101" s="114"/>
      <c r="I101" s="114"/>
      <c r="J101" s="114"/>
      <c r="K101" s="114"/>
      <c r="L101" s="114"/>
      <c r="M101" s="114"/>
      <c r="N101" s="106">
        <f t="shared" si="9"/>
        <v>0</v>
      </c>
      <c r="O101" s="114">
        <f t="shared" si="10"/>
        <v>60</v>
      </c>
      <c r="P101" s="108">
        <f aca="true" t="shared" si="11" ref="P101:P131">SUM(N101)/6</f>
        <v>0</v>
      </c>
    </row>
    <row r="102" spans="2:16" ht="15">
      <c r="B102" s="109">
        <v>100</v>
      </c>
      <c r="C102" s="113">
        <v>1379</v>
      </c>
      <c r="D102" s="114" t="s">
        <v>17</v>
      </c>
      <c r="E102" s="115" t="s">
        <v>63</v>
      </c>
      <c r="F102" s="115" t="s">
        <v>64</v>
      </c>
      <c r="G102" s="114">
        <v>5</v>
      </c>
      <c r="H102" s="114"/>
      <c r="I102" s="114"/>
      <c r="J102" s="114"/>
      <c r="K102" s="114"/>
      <c r="L102" s="114"/>
      <c r="M102" s="114"/>
      <c r="N102" s="106">
        <f t="shared" si="9"/>
        <v>0</v>
      </c>
      <c r="O102" s="114">
        <f t="shared" si="10"/>
        <v>30</v>
      </c>
      <c r="P102" s="108">
        <f t="shared" si="11"/>
        <v>0</v>
      </c>
    </row>
    <row r="103" spans="2:16" ht="15">
      <c r="B103" s="109">
        <v>101</v>
      </c>
      <c r="C103" s="114">
        <v>169</v>
      </c>
      <c r="D103" s="114" t="s">
        <v>51</v>
      </c>
      <c r="E103" s="115" t="s">
        <v>100</v>
      </c>
      <c r="F103" s="115" t="s">
        <v>77</v>
      </c>
      <c r="G103" s="114">
        <v>5</v>
      </c>
      <c r="H103" s="114"/>
      <c r="I103" s="114"/>
      <c r="J103" s="114"/>
      <c r="K103" s="114"/>
      <c r="L103" s="114"/>
      <c r="M103" s="114"/>
      <c r="N103" s="106">
        <f t="shared" si="9"/>
        <v>0</v>
      </c>
      <c r="O103" s="114">
        <f t="shared" si="10"/>
        <v>30</v>
      </c>
      <c r="P103" s="108">
        <f t="shared" si="11"/>
        <v>0</v>
      </c>
    </row>
    <row r="104" spans="2:16" ht="15">
      <c r="B104" s="109">
        <v>102</v>
      </c>
      <c r="C104" s="114">
        <v>626</v>
      </c>
      <c r="D104" s="114" t="s">
        <v>51</v>
      </c>
      <c r="E104" s="115" t="s">
        <v>52</v>
      </c>
      <c r="F104" s="115" t="s">
        <v>34</v>
      </c>
      <c r="G104" s="114"/>
      <c r="H104" s="114"/>
      <c r="I104" s="114"/>
      <c r="J104" s="114"/>
      <c r="K104" s="114"/>
      <c r="L104" s="114"/>
      <c r="M104" s="114"/>
      <c r="N104" s="106">
        <f t="shared" si="9"/>
        <v>0</v>
      </c>
      <c r="O104" s="114">
        <f t="shared" si="10"/>
        <v>0</v>
      </c>
      <c r="P104" s="108">
        <f t="shared" si="11"/>
        <v>0</v>
      </c>
    </row>
    <row r="105" spans="2:16" ht="15">
      <c r="B105" s="109">
        <v>103</v>
      </c>
      <c r="C105" s="113">
        <v>2157</v>
      </c>
      <c r="D105" s="114" t="s">
        <v>16</v>
      </c>
      <c r="E105" s="115" t="s">
        <v>62</v>
      </c>
      <c r="F105" s="115" t="s">
        <v>34</v>
      </c>
      <c r="G105" s="114"/>
      <c r="H105" s="114"/>
      <c r="I105" s="114"/>
      <c r="J105" s="114"/>
      <c r="K105" s="114"/>
      <c r="L105" s="114"/>
      <c r="M105" s="114"/>
      <c r="N105" s="106">
        <f t="shared" si="9"/>
        <v>0</v>
      </c>
      <c r="O105" s="114">
        <f t="shared" si="10"/>
        <v>0</v>
      </c>
      <c r="P105" s="108">
        <f t="shared" si="11"/>
        <v>0</v>
      </c>
    </row>
    <row r="106" spans="2:16" ht="15">
      <c r="B106" s="109">
        <v>104</v>
      </c>
      <c r="C106" s="114">
        <v>738</v>
      </c>
      <c r="D106" s="114" t="s">
        <v>51</v>
      </c>
      <c r="E106" s="115" t="s">
        <v>65</v>
      </c>
      <c r="F106" s="115" t="s">
        <v>59</v>
      </c>
      <c r="G106" s="114"/>
      <c r="H106" s="114"/>
      <c r="I106" s="114"/>
      <c r="J106" s="114"/>
      <c r="K106" s="114"/>
      <c r="L106" s="114"/>
      <c r="M106" s="114"/>
      <c r="N106" s="106">
        <f t="shared" si="9"/>
        <v>0</v>
      </c>
      <c r="O106" s="114">
        <f t="shared" si="10"/>
        <v>0</v>
      </c>
      <c r="P106" s="108">
        <f t="shared" si="11"/>
        <v>0</v>
      </c>
    </row>
    <row r="107" spans="2:16" ht="15">
      <c r="B107" s="109">
        <v>105</v>
      </c>
      <c r="C107" s="113">
        <v>2306</v>
      </c>
      <c r="D107" s="114" t="s">
        <v>16</v>
      </c>
      <c r="E107" s="115" t="s">
        <v>67</v>
      </c>
      <c r="F107" s="115" t="s">
        <v>34</v>
      </c>
      <c r="G107" s="114"/>
      <c r="H107" s="114"/>
      <c r="I107" s="114"/>
      <c r="J107" s="114"/>
      <c r="K107" s="114"/>
      <c r="L107" s="114"/>
      <c r="M107" s="114"/>
      <c r="N107" s="106">
        <f t="shared" si="9"/>
        <v>0</v>
      </c>
      <c r="O107" s="114">
        <f t="shared" si="10"/>
        <v>0</v>
      </c>
      <c r="P107" s="108">
        <f t="shared" si="11"/>
        <v>0</v>
      </c>
    </row>
    <row r="108" spans="2:16" ht="15">
      <c r="B108" s="109">
        <v>106</v>
      </c>
      <c r="C108" s="114"/>
      <c r="D108" s="114" t="s">
        <v>17</v>
      </c>
      <c r="E108" s="115" t="s">
        <v>68</v>
      </c>
      <c r="F108" s="115" t="s">
        <v>64</v>
      </c>
      <c r="G108" s="114"/>
      <c r="H108" s="114"/>
      <c r="I108" s="114"/>
      <c r="J108" s="114"/>
      <c r="K108" s="114"/>
      <c r="L108" s="114"/>
      <c r="M108" s="114"/>
      <c r="N108" s="106">
        <f t="shared" si="9"/>
        <v>0</v>
      </c>
      <c r="O108" s="114">
        <f t="shared" si="10"/>
        <v>0</v>
      </c>
      <c r="P108" s="108">
        <f t="shared" si="11"/>
        <v>0</v>
      </c>
    </row>
    <row r="109" spans="2:16" ht="15">
      <c r="B109" s="109">
        <v>107</v>
      </c>
      <c r="C109" s="114">
        <v>1186</v>
      </c>
      <c r="D109" s="114" t="s">
        <v>51</v>
      </c>
      <c r="E109" s="115" t="s">
        <v>69</v>
      </c>
      <c r="F109" s="115" t="s">
        <v>70</v>
      </c>
      <c r="G109" s="114"/>
      <c r="H109" s="114"/>
      <c r="I109" s="114"/>
      <c r="J109" s="114"/>
      <c r="K109" s="114"/>
      <c r="L109" s="114"/>
      <c r="M109" s="114"/>
      <c r="N109" s="106">
        <f t="shared" si="9"/>
        <v>0</v>
      </c>
      <c r="O109" s="114">
        <f t="shared" si="10"/>
        <v>0</v>
      </c>
      <c r="P109" s="108">
        <f t="shared" si="11"/>
        <v>0</v>
      </c>
    </row>
    <row r="110" spans="2:16" ht="15">
      <c r="B110" s="109">
        <v>108</v>
      </c>
      <c r="C110" s="113">
        <v>2247</v>
      </c>
      <c r="D110" s="114" t="s">
        <v>16</v>
      </c>
      <c r="E110" s="115" t="s">
        <v>71</v>
      </c>
      <c r="F110" s="115" t="s">
        <v>64</v>
      </c>
      <c r="G110" s="114"/>
      <c r="H110" s="114"/>
      <c r="I110" s="114"/>
      <c r="J110" s="114"/>
      <c r="K110" s="114"/>
      <c r="L110" s="114"/>
      <c r="M110" s="114"/>
      <c r="N110" s="106">
        <f t="shared" si="9"/>
        <v>0</v>
      </c>
      <c r="O110" s="114">
        <f t="shared" si="10"/>
        <v>0</v>
      </c>
      <c r="P110" s="108">
        <f t="shared" si="11"/>
        <v>0</v>
      </c>
    </row>
    <row r="111" spans="2:16" ht="15">
      <c r="B111" s="109">
        <v>109</v>
      </c>
      <c r="C111" s="114">
        <v>1185</v>
      </c>
      <c r="D111" s="114" t="s">
        <v>51</v>
      </c>
      <c r="E111" s="115" t="s">
        <v>83</v>
      </c>
      <c r="F111" s="115" t="s">
        <v>70</v>
      </c>
      <c r="G111" s="114"/>
      <c r="H111" s="114">
        <v>187</v>
      </c>
      <c r="I111" s="114">
        <v>182</v>
      </c>
      <c r="J111" s="114">
        <v>234</v>
      </c>
      <c r="K111" s="114">
        <v>191</v>
      </c>
      <c r="L111" s="114">
        <v>190</v>
      </c>
      <c r="M111" s="114">
        <v>117</v>
      </c>
      <c r="N111" s="106">
        <f t="shared" si="9"/>
        <v>1101</v>
      </c>
      <c r="O111" s="114">
        <f t="shared" si="10"/>
        <v>1101</v>
      </c>
      <c r="P111" s="108">
        <f t="shared" si="11"/>
        <v>183.5</v>
      </c>
    </row>
    <row r="112" spans="2:16" ht="15">
      <c r="B112" s="109">
        <v>110</v>
      </c>
      <c r="C112" s="110"/>
      <c r="D112" s="110"/>
      <c r="E112" s="111"/>
      <c r="F112" s="111"/>
      <c r="G112" s="116"/>
      <c r="H112" s="110"/>
      <c r="I112" s="110"/>
      <c r="J112" s="110"/>
      <c r="K112" s="110"/>
      <c r="L112" s="110"/>
      <c r="M112" s="110"/>
      <c r="N112" s="106">
        <f t="shared" si="9"/>
        <v>0</v>
      </c>
      <c r="O112" s="107">
        <f t="shared" si="10"/>
        <v>0</v>
      </c>
      <c r="P112" s="108">
        <f t="shared" si="11"/>
        <v>0</v>
      </c>
    </row>
    <row r="113" spans="2:16" ht="15">
      <c r="B113" s="109">
        <v>111</v>
      </c>
      <c r="C113" s="117"/>
      <c r="D113" s="117"/>
      <c r="E113" s="118" t="s">
        <v>107</v>
      </c>
      <c r="F113" s="118" t="s">
        <v>108</v>
      </c>
      <c r="G113" s="119"/>
      <c r="H113" s="117">
        <v>189</v>
      </c>
      <c r="I113" s="117">
        <v>173</v>
      </c>
      <c r="J113" s="117">
        <v>255</v>
      </c>
      <c r="K113" s="117">
        <v>143</v>
      </c>
      <c r="L113" s="117">
        <v>225</v>
      </c>
      <c r="M113" s="117">
        <v>194</v>
      </c>
      <c r="N113" s="106">
        <f t="shared" si="9"/>
        <v>1179</v>
      </c>
      <c r="O113" s="107">
        <f t="shared" si="10"/>
        <v>1179</v>
      </c>
      <c r="P113" s="108">
        <f t="shared" si="11"/>
        <v>196.5</v>
      </c>
    </row>
    <row r="114" spans="2:16" ht="15">
      <c r="B114" s="109">
        <v>112</v>
      </c>
      <c r="C114" s="120">
        <v>2157</v>
      </c>
      <c r="D114" s="121" t="s">
        <v>51</v>
      </c>
      <c r="E114" s="122" t="s">
        <v>62</v>
      </c>
      <c r="F114" s="122" t="s">
        <v>34</v>
      </c>
      <c r="G114" s="121"/>
      <c r="H114" s="121">
        <v>198</v>
      </c>
      <c r="I114" s="121">
        <v>194</v>
      </c>
      <c r="J114" s="121">
        <v>201</v>
      </c>
      <c r="K114" s="121">
        <v>180</v>
      </c>
      <c r="L114" s="121">
        <v>187</v>
      </c>
      <c r="M114" s="121">
        <v>178</v>
      </c>
      <c r="N114" s="106">
        <f t="shared" si="9"/>
        <v>1138</v>
      </c>
      <c r="O114" s="107">
        <f t="shared" si="10"/>
        <v>1138</v>
      </c>
      <c r="P114" s="108">
        <f t="shared" si="11"/>
        <v>189.66666666666666</v>
      </c>
    </row>
    <row r="115" spans="2:16" ht="15">
      <c r="B115" s="109">
        <v>113</v>
      </c>
      <c r="C115" s="117"/>
      <c r="D115" s="117" t="s">
        <v>51</v>
      </c>
      <c r="E115" s="118" t="s">
        <v>109</v>
      </c>
      <c r="F115" s="118" t="s">
        <v>79</v>
      </c>
      <c r="G115" s="119"/>
      <c r="H115" s="117">
        <v>156</v>
      </c>
      <c r="I115" s="117">
        <v>249</v>
      </c>
      <c r="J115" s="117">
        <v>183</v>
      </c>
      <c r="K115" s="117">
        <v>137</v>
      </c>
      <c r="L115" s="117">
        <v>160</v>
      </c>
      <c r="M115" s="117">
        <v>237</v>
      </c>
      <c r="N115" s="106">
        <f t="shared" si="9"/>
        <v>1122</v>
      </c>
      <c r="O115" s="107">
        <f t="shared" si="10"/>
        <v>1122</v>
      </c>
      <c r="P115" s="108">
        <f t="shared" si="11"/>
        <v>187</v>
      </c>
    </row>
    <row r="116" spans="2:16" ht="15">
      <c r="B116" s="109">
        <v>114</v>
      </c>
      <c r="C116" s="117">
        <v>1857</v>
      </c>
      <c r="D116" s="117" t="s">
        <v>51</v>
      </c>
      <c r="E116" s="118" t="s">
        <v>110</v>
      </c>
      <c r="F116" s="118" t="s">
        <v>79</v>
      </c>
      <c r="G116" s="119"/>
      <c r="H116" s="117">
        <v>149</v>
      </c>
      <c r="I116" s="117">
        <v>124</v>
      </c>
      <c r="J116" s="117">
        <v>151</v>
      </c>
      <c r="K116" s="117">
        <v>156</v>
      </c>
      <c r="L116" s="117">
        <v>149</v>
      </c>
      <c r="M116" s="117">
        <v>143</v>
      </c>
      <c r="N116" s="106">
        <f t="shared" si="9"/>
        <v>872</v>
      </c>
      <c r="O116" s="107">
        <f t="shared" si="10"/>
        <v>872</v>
      </c>
      <c r="P116" s="108">
        <f t="shared" si="11"/>
        <v>145.33333333333334</v>
      </c>
    </row>
    <row r="117" spans="2:16" ht="15">
      <c r="B117" s="109">
        <v>115</v>
      </c>
      <c r="C117" s="117"/>
      <c r="D117" s="117"/>
      <c r="E117" s="118"/>
      <c r="F117" s="118"/>
      <c r="G117" s="119"/>
      <c r="H117" s="117"/>
      <c r="I117" s="117"/>
      <c r="J117" s="117"/>
      <c r="K117" s="117"/>
      <c r="L117" s="117"/>
      <c r="M117" s="117"/>
      <c r="N117" s="106">
        <f t="shared" si="9"/>
        <v>0</v>
      </c>
      <c r="O117" s="107">
        <f aca="true" t="shared" si="12" ref="O117:O180">SUM(H117:M117)+(G117*6)</f>
        <v>0</v>
      </c>
      <c r="P117" s="108">
        <f t="shared" si="11"/>
        <v>0</v>
      </c>
    </row>
    <row r="118" spans="2:16" ht="15">
      <c r="B118" s="109">
        <v>116</v>
      </c>
      <c r="C118" s="117"/>
      <c r="D118" s="117"/>
      <c r="E118" s="118"/>
      <c r="F118" s="118"/>
      <c r="G118" s="119"/>
      <c r="H118" s="117"/>
      <c r="I118" s="117"/>
      <c r="J118" s="117"/>
      <c r="K118" s="117"/>
      <c r="L118" s="117"/>
      <c r="M118" s="117"/>
      <c r="N118" s="106">
        <f t="shared" si="9"/>
        <v>0</v>
      </c>
      <c r="O118" s="107">
        <f t="shared" si="12"/>
        <v>0</v>
      </c>
      <c r="P118" s="108">
        <f t="shared" si="11"/>
        <v>0</v>
      </c>
    </row>
    <row r="119" spans="2:16" ht="15">
      <c r="B119" s="109">
        <v>117</v>
      </c>
      <c r="C119" s="117"/>
      <c r="D119" s="117"/>
      <c r="E119" s="118"/>
      <c r="F119" s="118"/>
      <c r="G119" s="119"/>
      <c r="H119" s="117"/>
      <c r="I119" s="117"/>
      <c r="J119" s="117"/>
      <c r="K119" s="117"/>
      <c r="L119" s="117"/>
      <c r="M119" s="117"/>
      <c r="N119" s="106">
        <f t="shared" si="9"/>
        <v>0</v>
      </c>
      <c r="O119" s="107">
        <f t="shared" si="12"/>
        <v>0</v>
      </c>
      <c r="P119" s="108">
        <f t="shared" si="11"/>
        <v>0</v>
      </c>
    </row>
    <row r="120" spans="2:16" ht="15">
      <c r="B120" s="109">
        <v>118</v>
      </c>
      <c r="C120" s="117"/>
      <c r="D120" s="117"/>
      <c r="E120" s="118"/>
      <c r="F120" s="118"/>
      <c r="G120" s="119"/>
      <c r="H120" s="117"/>
      <c r="I120" s="117"/>
      <c r="J120" s="117"/>
      <c r="K120" s="117"/>
      <c r="L120" s="117"/>
      <c r="M120" s="117"/>
      <c r="N120" s="106">
        <f t="shared" si="9"/>
        <v>0</v>
      </c>
      <c r="O120" s="107">
        <f t="shared" si="12"/>
        <v>0</v>
      </c>
      <c r="P120" s="108">
        <f t="shared" si="11"/>
        <v>0</v>
      </c>
    </row>
    <row r="121" spans="2:16" ht="15">
      <c r="B121" s="109">
        <v>119</v>
      </c>
      <c r="C121" s="117"/>
      <c r="D121" s="117"/>
      <c r="E121" s="118"/>
      <c r="F121" s="118"/>
      <c r="G121" s="119"/>
      <c r="H121" s="117"/>
      <c r="I121" s="117"/>
      <c r="J121" s="117"/>
      <c r="K121" s="117"/>
      <c r="L121" s="117"/>
      <c r="M121" s="117"/>
      <c r="N121" s="106">
        <f t="shared" si="9"/>
        <v>0</v>
      </c>
      <c r="O121" s="107">
        <f t="shared" si="12"/>
        <v>0</v>
      </c>
      <c r="P121" s="108">
        <f t="shared" si="11"/>
        <v>0</v>
      </c>
    </row>
    <row r="122" spans="2:16" ht="15">
      <c r="B122" s="109">
        <v>120</v>
      </c>
      <c r="C122" s="117"/>
      <c r="D122" s="117"/>
      <c r="E122" s="118"/>
      <c r="F122" s="118"/>
      <c r="G122" s="119"/>
      <c r="H122" s="117"/>
      <c r="I122" s="117"/>
      <c r="J122" s="117"/>
      <c r="K122" s="117"/>
      <c r="L122" s="117"/>
      <c r="M122" s="117"/>
      <c r="N122" s="106">
        <f t="shared" si="9"/>
        <v>0</v>
      </c>
      <c r="O122" s="107">
        <f t="shared" si="12"/>
        <v>0</v>
      </c>
      <c r="P122" s="108">
        <f t="shared" si="11"/>
        <v>0</v>
      </c>
    </row>
    <row r="123" spans="2:16" ht="15">
      <c r="B123" s="109">
        <v>121</v>
      </c>
      <c r="C123" s="117"/>
      <c r="D123" s="117"/>
      <c r="E123" s="118"/>
      <c r="F123" s="118"/>
      <c r="G123" s="119"/>
      <c r="H123" s="117"/>
      <c r="I123" s="117"/>
      <c r="J123" s="117"/>
      <c r="K123" s="117"/>
      <c r="L123" s="117"/>
      <c r="M123" s="117"/>
      <c r="N123" s="106">
        <f t="shared" si="9"/>
        <v>0</v>
      </c>
      <c r="O123" s="107">
        <f t="shared" si="12"/>
        <v>0</v>
      </c>
      <c r="P123" s="108">
        <f t="shared" si="11"/>
        <v>0</v>
      </c>
    </row>
    <row r="124" spans="2:16" ht="15">
      <c r="B124" s="109">
        <v>122</v>
      </c>
      <c r="C124" s="117"/>
      <c r="D124" s="117"/>
      <c r="E124" s="118"/>
      <c r="F124" s="118"/>
      <c r="G124" s="119"/>
      <c r="H124" s="117"/>
      <c r="I124" s="117"/>
      <c r="J124" s="117"/>
      <c r="K124" s="117"/>
      <c r="L124" s="117"/>
      <c r="M124" s="117"/>
      <c r="N124" s="106">
        <f t="shared" si="9"/>
        <v>0</v>
      </c>
      <c r="O124" s="107">
        <f t="shared" si="12"/>
        <v>0</v>
      </c>
      <c r="P124" s="108">
        <f t="shared" si="11"/>
        <v>0</v>
      </c>
    </row>
    <row r="125" spans="2:16" ht="15">
      <c r="B125" s="109">
        <v>123</v>
      </c>
      <c r="C125" s="117"/>
      <c r="D125" s="117"/>
      <c r="E125" s="118"/>
      <c r="F125" s="118"/>
      <c r="G125" s="119"/>
      <c r="H125" s="117"/>
      <c r="I125" s="117"/>
      <c r="J125" s="117"/>
      <c r="K125" s="117"/>
      <c r="L125" s="117"/>
      <c r="M125" s="117"/>
      <c r="N125" s="106">
        <f t="shared" si="9"/>
        <v>0</v>
      </c>
      <c r="O125" s="107">
        <f t="shared" si="12"/>
        <v>0</v>
      </c>
      <c r="P125" s="108">
        <f t="shared" si="11"/>
        <v>0</v>
      </c>
    </row>
    <row r="126" spans="2:16" ht="15">
      <c r="B126" s="109">
        <v>124</v>
      </c>
      <c r="C126" s="117"/>
      <c r="D126" s="117"/>
      <c r="E126" s="118"/>
      <c r="F126" s="118"/>
      <c r="G126" s="119"/>
      <c r="H126" s="117"/>
      <c r="I126" s="117"/>
      <c r="J126" s="117"/>
      <c r="K126" s="117"/>
      <c r="L126" s="117"/>
      <c r="M126" s="117"/>
      <c r="N126" s="106">
        <f t="shared" si="9"/>
        <v>0</v>
      </c>
      <c r="O126" s="107">
        <f t="shared" si="12"/>
        <v>0</v>
      </c>
      <c r="P126" s="108">
        <f t="shared" si="11"/>
        <v>0</v>
      </c>
    </row>
    <row r="127" spans="2:16" ht="15">
      <c r="B127" s="109">
        <v>125</v>
      </c>
      <c r="C127" s="117"/>
      <c r="D127" s="117"/>
      <c r="E127" s="118"/>
      <c r="F127" s="118"/>
      <c r="G127" s="119"/>
      <c r="H127" s="117"/>
      <c r="I127" s="117"/>
      <c r="J127" s="117"/>
      <c r="K127" s="117"/>
      <c r="L127" s="117"/>
      <c r="M127" s="117"/>
      <c r="N127" s="106">
        <f t="shared" si="9"/>
        <v>0</v>
      </c>
      <c r="O127" s="107">
        <f t="shared" si="12"/>
        <v>0</v>
      </c>
      <c r="P127" s="108">
        <f t="shared" si="11"/>
        <v>0</v>
      </c>
    </row>
    <row r="128" spans="2:16" ht="15">
      <c r="B128" s="109">
        <v>126</v>
      </c>
      <c r="C128" s="117"/>
      <c r="D128" s="117"/>
      <c r="E128" s="118"/>
      <c r="F128" s="118"/>
      <c r="G128" s="119"/>
      <c r="H128" s="117"/>
      <c r="I128" s="117"/>
      <c r="J128" s="117"/>
      <c r="K128" s="117"/>
      <c r="L128" s="117"/>
      <c r="M128" s="117"/>
      <c r="N128" s="106">
        <f t="shared" si="9"/>
        <v>0</v>
      </c>
      <c r="O128" s="107">
        <f t="shared" si="12"/>
        <v>0</v>
      </c>
      <c r="P128" s="108">
        <f t="shared" si="11"/>
        <v>0</v>
      </c>
    </row>
    <row r="129" spans="2:16" ht="15">
      <c r="B129" s="109">
        <v>127</v>
      </c>
      <c r="C129" s="117"/>
      <c r="D129" s="117"/>
      <c r="E129" s="118"/>
      <c r="F129" s="118"/>
      <c r="G129" s="119"/>
      <c r="H129" s="117"/>
      <c r="I129" s="117"/>
      <c r="J129" s="117"/>
      <c r="K129" s="117"/>
      <c r="L129" s="117"/>
      <c r="M129" s="117"/>
      <c r="N129" s="106">
        <f t="shared" si="9"/>
        <v>0</v>
      </c>
      <c r="O129" s="107">
        <f t="shared" si="12"/>
        <v>0</v>
      </c>
      <c r="P129" s="108">
        <f t="shared" si="11"/>
        <v>0</v>
      </c>
    </row>
    <row r="130" spans="2:16" ht="15">
      <c r="B130" s="109">
        <v>128</v>
      </c>
      <c r="C130" s="117"/>
      <c r="D130" s="117"/>
      <c r="E130" s="118"/>
      <c r="F130" s="118"/>
      <c r="G130" s="119"/>
      <c r="H130" s="117"/>
      <c r="I130" s="117"/>
      <c r="J130" s="117"/>
      <c r="K130" s="117"/>
      <c r="L130" s="117"/>
      <c r="M130" s="117"/>
      <c r="N130" s="106">
        <f t="shared" si="9"/>
        <v>0</v>
      </c>
      <c r="O130" s="107">
        <f t="shared" si="12"/>
        <v>0</v>
      </c>
      <c r="P130" s="108">
        <f t="shared" si="11"/>
        <v>0</v>
      </c>
    </row>
    <row r="131" spans="2:16" ht="15">
      <c r="B131" s="109">
        <v>129</v>
      </c>
      <c r="C131" s="117"/>
      <c r="D131" s="117"/>
      <c r="E131" s="118"/>
      <c r="F131" s="118"/>
      <c r="G131" s="119"/>
      <c r="H131" s="117"/>
      <c r="I131" s="117"/>
      <c r="J131" s="117"/>
      <c r="K131" s="117"/>
      <c r="L131" s="117"/>
      <c r="M131" s="117"/>
      <c r="N131" s="106">
        <f t="shared" si="9"/>
        <v>0</v>
      </c>
      <c r="O131" s="107">
        <f t="shared" si="12"/>
        <v>0</v>
      </c>
      <c r="P131" s="108">
        <f t="shared" si="11"/>
        <v>0</v>
      </c>
    </row>
    <row r="132" spans="2:16" ht="15">
      <c r="B132" s="109">
        <v>130</v>
      </c>
      <c r="C132" s="117"/>
      <c r="D132" s="117"/>
      <c r="E132" s="118"/>
      <c r="F132" s="118"/>
      <c r="G132" s="119"/>
      <c r="H132" s="117"/>
      <c r="I132" s="117"/>
      <c r="J132" s="117"/>
      <c r="K132" s="117"/>
      <c r="L132" s="117"/>
      <c r="M132" s="117"/>
      <c r="N132" s="106">
        <f aca="true" t="shared" si="13" ref="N132:N195">SUM(H132+I132+J132+K132+L132+M132)</f>
        <v>0</v>
      </c>
      <c r="O132" s="107">
        <f t="shared" si="12"/>
        <v>0</v>
      </c>
      <c r="P132" s="108">
        <f aca="true" t="shared" si="14" ref="P132:P195">SUM(N132)/6</f>
        <v>0</v>
      </c>
    </row>
    <row r="133" spans="2:16" ht="15">
      <c r="B133" s="109">
        <v>131</v>
      </c>
      <c r="C133" s="117"/>
      <c r="D133" s="117"/>
      <c r="E133" s="118"/>
      <c r="F133" s="118"/>
      <c r="G133" s="119"/>
      <c r="H133" s="117"/>
      <c r="I133" s="117"/>
      <c r="J133" s="117"/>
      <c r="K133" s="117"/>
      <c r="L133" s="117"/>
      <c r="M133" s="117"/>
      <c r="N133" s="106">
        <f t="shared" si="13"/>
        <v>0</v>
      </c>
      <c r="O133" s="107">
        <f t="shared" si="12"/>
        <v>0</v>
      </c>
      <c r="P133" s="108">
        <f t="shared" si="14"/>
        <v>0</v>
      </c>
    </row>
    <row r="134" spans="2:16" ht="15">
      <c r="B134" s="109">
        <v>132</v>
      </c>
      <c r="C134" s="117"/>
      <c r="D134" s="117"/>
      <c r="E134" s="118"/>
      <c r="F134" s="118"/>
      <c r="G134" s="119"/>
      <c r="H134" s="117"/>
      <c r="I134" s="117"/>
      <c r="J134" s="117"/>
      <c r="K134" s="117"/>
      <c r="L134" s="117"/>
      <c r="M134" s="117"/>
      <c r="N134" s="106">
        <f t="shared" si="13"/>
        <v>0</v>
      </c>
      <c r="O134" s="107">
        <f t="shared" si="12"/>
        <v>0</v>
      </c>
      <c r="P134" s="108">
        <f t="shared" si="14"/>
        <v>0</v>
      </c>
    </row>
    <row r="135" spans="2:16" ht="15">
      <c r="B135" s="109">
        <v>133</v>
      </c>
      <c r="C135" s="117"/>
      <c r="D135" s="117"/>
      <c r="E135" s="118"/>
      <c r="F135" s="118"/>
      <c r="G135" s="119"/>
      <c r="H135" s="117"/>
      <c r="I135" s="117"/>
      <c r="J135" s="117"/>
      <c r="K135" s="117"/>
      <c r="L135" s="117"/>
      <c r="M135" s="117"/>
      <c r="N135" s="106">
        <f t="shared" si="13"/>
        <v>0</v>
      </c>
      <c r="O135" s="107">
        <f t="shared" si="12"/>
        <v>0</v>
      </c>
      <c r="P135" s="108">
        <f t="shared" si="14"/>
        <v>0</v>
      </c>
    </row>
    <row r="136" spans="2:16" ht="15">
      <c r="B136" s="109">
        <v>134</v>
      </c>
      <c r="C136" s="117"/>
      <c r="D136" s="117"/>
      <c r="E136" s="118"/>
      <c r="F136" s="118"/>
      <c r="G136" s="119"/>
      <c r="H136" s="117"/>
      <c r="I136" s="117"/>
      <c r="J136" s="117"/>
      <c r="K136" s="117"/>
      <c r="L136" s="117"/>
      <c r="M136" s="117"/>
      <c r="N136" s="106">
        <f t="shared" si="13"/>
        <v>0</v>
      </c>
      <c r="O136" s="107">
        <f t="shared" si="12"/>
        <v>0</v>
      </c>
      <c r="P136" s="108">
        <f t="shared" si="14"/>
        <v>0</v>
      </c>
    </row>
    <row r="137" spans="2:16" ht="15">
      <c r="B137" s="109">
        <v>135</v>
      </c>
      <c r="C137" s="117"/>
      <c r="D137" s="117"/>
      <c r="E137" s="118"/>
      <c r="F137" s="118"/>
      <c r="G137" s="119"/>
      <c r="H137" s="117"/>
      <c r="I137" s="117"/>
      <c r="J137" s="117"/>
      <c r="K137" s="117"/>
      <c r="L137" s="117"/>
      <c r="M137" s="117"/>
      <c r="N137" s="106">
        <f t="shared" si="13"/>
        <v>0</v>
      </c>
      <c r="O137" s="107">
        <f t="shared" si="12"/>
        <v>0</v>
      </c>
      <c r="P137" s="108">
        <f t="shared" si="14"/>
        <v>0</v>
      </c>
    </row>
    <row r="138" spans="2:16" ht="15">
      <c r="B138" s="109">
        <v>136</v>
      </c>
      <c r="C138" s="117"/>
      <c r="D138" s="117"/>
      <c r="E138" s="118"/>
      <c r="F138" s="118"/>
      <c r="G138" s="119"/>
      <c r="H138" s="117"/>
      <c r="I138" s="117"/>
      <c r="J138" s="117"/>
      <c r="K138" s="117"/>
      <c r="L138" s="117"/>
      <c r="M138" s="117"/>
      <c r="N138" s="106">
        <f t="shared" si="13"/>
        <v>0</v>
      </c>
      <c r="O138" s="107">
        <f t="shared" si="12"/>
        <v>0</v>
      </c>
      <c r="P138" s="108">
        <f t="shared" si="14"/>
        <v>0</v>
      </c>
    </row>
    <row r="139" spans="2:16" ht="15">
      <c r="B139" s="109">
        <v>137</v>
      </c>
      <c r="C139" s="117"/>
      <c r="D139" s="117"/>
      <c r="E139" s="118"/>
      <c r="F139" s="118"/>
      <c r="G139" s="119"/>
      <c r="H139" s="117"/>
      <c r="I139" s="117"/>
      <c r="J139" s="117"/>
      <c r="K139" s="117"/>
      <c r="L139" s="117"/>
      <c r="M139" s="117"/>
      <c r="N139" s="106">
        <f t="shared" si="13"/>
        <v>0</v>
      </c>
      <c r="O139" s="107">
        <f t="shared" si="12"/>
        <v>0</v>
      </c>
      <c r="P139" s="108">
        <f t="shared" si="14"/>
        <v>0</v>
      </c>
    </row>
    <row r="140" spans="2:16" ht="15">
      <c r="B140" s="109">
        <v>138</v>
      </c>
      <c r="C140" s="117"/>
      <c r="D140" s="117"/>
      <c r="E140" s="118"/>
      <c r="F140" s="118"/>
      <c r="G140" s="119"/>
      <c r="H140" s="117"/>
      <c r="I140" s="117"/>
      <c r="J140" s="117"/>
      <c r="K140" s="117"/>
      <c r="L140" s="117"/>
      <c r="M140" s="117"/>
      <c r="N140" s="106">
        <f t="shared" si="13"/>
        <v>0</v>
      </c>
      <c r="O140" s="107">
        <f t="shared" si="12"/>
        <v>0</v>
      </c>
      <c r="P140" s="108">
        <f t="shared" si="14"/>
        <v>0</v>
      </c>
    </row>
    <row r="141" spans="2:16" ht="15">
      <c r="B141" s="109">
        <v>139</v>
      </c>
      <c r="C141" s="117"/>
      <c r="D141" s="117"/>
      <c r="E141" s="118"/>
      <c r="F141" s="118"/>
      <c r="G141" s="119"/>
      <c r="H141" s="117"/>
      <c r="I141" s="117"/>
      <c r="J141" s="117"/>
      <c r="K141" s="117"/>
      <c r="L141" s="117"/>
      <c r="M141" s="117"/>
      <c r="N141" s="106">
        <f t="shared" si="13"/>
        <v>0</v>
      </c>
      <c r="O141" s="107">
        <f t="shared" si="12"/>
        <v>0</v>
      </c>
      <c r="P141" s="108">
        <f t="shared" si="14"/>
        <v>0</v>
      </c>
    </row>
    <row r="142" spans="2:16" ht="15">
      <c r="B142" s="109">
        <v>140</v>
      </c>
      <c r="C142" s="117"/>
      <c r="D142" s="117"/>
      <c r="E142" s="118"/>
      <c r="F142" s="118"/>
      <c r="G142" s="119"/>
      <c r="H142" s="117"/>
      <c r="I142" s="117"/>
      <c r="J142" s="117"/>
      <c r="K142" s="117"/>
      <c r="L142" s="117"/>
      <c r="M142" s="117"/>
      <c r="N142" s="106">
        <f t="shared" si="13"/>
        <v>0</v>
      </c>
      <c r="O142" s="107">
        <f t="shared" si="12"/>
        <v>0</v>
      </c>
      <c r="P142" s="108">
        <f t="shared" si="14"/>
        <v>0</v>
      </c>
    </row>
    <row r="143" spans="2:16" ht="15">
      <c r="B143" s="109">
        <v>141</v>
      </c>
      <c r="C143" s="117"/>
      <c r="D143" s="117"/>
      <c r="E143" s="118"/>
      <c r="F143" s="118"/>
      <c r="G143" s="119"/>
      <c r="H143" s="117"/>
      <c r="I143" s="117"/>
      <c r="J143" s="117"/>
      <c r="K143" s="117"/>
      <c r="L143" s="117"/>
      <c r="M143" s="117"/>
      <c r="N143" s="106">
        <f t="shared" si="13"/>
        <v>0</v>
      </c>
      <c r="O143" s="107">
        <f t="shared" si="12"/>
        <v>0</v>
      </c>
      <c r="P143" s="108">
        <f t="shared" si="14"/>
        <v>0</v>
      </c>
    </row>
    <row r="144" spans="2:16" ht="15">
      <c r="B144" s="109">
        <v>142</v>
      </c>
      <c r="C144" s="117"/>
      <c r="D144" s="117"/>
      <c r="E144" s="118"/>
      <c r="F144" s="118"/>
      <c r="G144" s="119"/>
      <c r="H144" s="117"/>
      <c r="I144" s="117"/>
      <c r="J144" s="117"/>
      <c r="K144" s="117"/>
      <c r="L144" s="117"/>
      <c r="M144" s="117"/>
      <c r="N144" s="106">
        <f t="shared" si="13"/>
        <v>0</v>
      </c>
      <c r="O144" s="107">
        <f t="shared" si="12"/>
        <v>0</v>
      </c>
      <c r="P144" s="108">
        <f t="shared" si="14"/>
        <v>0</v>
      </c>
    </row>
    <row r="145" spans="2:16" ht="15">
      <c r="B145" s="109">
        <v>143</v>
      </c>
      <c r="C145" s="117"/>
      <c r="D145" s="117"/>
      <c r="E145" s="118"/>
      <c r="F145" s="118"/>
      <c r="G145" s="119"/>
      <c r="H145" s="117"/>
      <c r="I145" s="117"/>
      <c r="J145" s="117"/>
      <c r="K145" s="117"/>
      <c r="L145" s="117"/>
      <c r="M145" s="117"/>
      <c r="N145" s="106">
        <f t="shared" si="13"/>
        <v>0</v>
      </c>
      <c r="O145" s="107">
        <f t="shared" si="12"/>
        <v>0</v>
      </c>
      <c r="P145" s="108">
        <f t="shared" si="14"/>
        <v>0</v>
      </c>
    </row>
    <row r="146" spans="2:16" ht="15">
      <c r="B146" s="109">
        <v>144</v>
      </c>
      <c r="C146" s="117"/>
      <c r="D146" s="117"/>
      <c r="E146" s="118"/>
      <c r="F146" s="118"/>
      <c r="G146" s="119"/>
      <c r="H146" s="117"/>
      <c r="I146" s="117"/>
      <c r="J146" s="117"/>
      <c r="K146" s="117"/>
      <c r="L146" s="117"/>
      <c r="M146" s="117"/>
      <c r="N146" s="106">
        <f t="shared" si="13"/>
        <v>0</v>
      </c>
      <c r="O146" s="107">
        <f t="shared" si="12"/>
        <v>0</v>
      </c>
      <c r="P146" s="108">
        <f t="shared" si="14"/>
        <v>0</v>
      </c>
    </row>
    <row r="147" spans="2:16" ht="15">
      <c r="B147" s="109">
        <v>145</v>
      </c>
      <c r="C147" s="117"/>
      <c r="D147" s="117"/>
      <c r="E147" s="118"/>
      <c r="F147" s="118"/>
      <c r="G147" s="119"/>
      <c r="H147" s="117"/>
      <c r="I147" s="117"/>
      <c r="J147" s="117"/>
      <c r="K147" s="117"/>
      <c r="L147" s="117"/>
      <c r="M147" s="117"/>
      <c r="N147" s="106">
        <f t="shared" si="13"/>
        <v>0</v>
      </c>
      <c r="O147" s="107">
        <f t="shared" si="12"/>
        <v>0</v>
      </c>
      <c r="P147" s="108">
        <f t="shared" si="14"/>
        <v>0</v>
      </c>
    </row>
    <row r="148" spans="2:16" ht="15">
      <c r="B148" s="109">
        <v>146</v>
      </c>
      <c r="C148" s="110"/>
      <c r="D148" s="110"/>
      <c r="E148" s="111"/>
      <c r="F148" s="111"/>
      <c r="G148" s="116"/>
      <c r="H148" s="110"/>
      <c r="I148" s="110"/>
      <c r="J148" s="110"/>
      <c r="K148" s="110"/>
      <c r="L148" s="110"/>
      <c r="M148" s="110"/>
      <c r="N148" s="106">
        <f t="shared" si="13"/>
        <v>0</v>
      </c>
      <c r="O148" s="107">
        <f t="shared" si="12"/>
        <v>0</v>
      </c>
      <c r="P148" s="108">
        <f t="shared" si="14"/>
        <v>0</v>
      </c>
    </row>
    <row r="149" spans="2:16" ht="15">
      <c r="B149" s="109">
        <v>147</v>
      </c>
      <c r="C149" s="110"/>
      <c r="D149" s="110"/>
      <c r="E149" s="111"/>
      <c r="F149" s="111"/>
      <c r="G149" s="116"/>
      <c r="H149" s="110"/>
      <c r="I149" s="110"/>
      <c r="J149" s="110"/>
      <c r="K149" s="110"/>
      <c r="L149" s="110"/>
      <c r="M149" s="110"/>
      <c r="N149" s="106">
        <f t="shared" si="13"/>
        <v>0</v>
      </c>
      <c r="O149" s="107">
        <f t="shared" si="12"/>
        <v>0</v>
      </c>
      <c r="P149" s="108">
        <f t="shared" si="14"/>
        <v>0</v>
      </c>
    </row>
    <row r="150" spans="2:16" ht="15">
      <c r="B150" s="109">
        <v>148</v>
      </c>
      <c r="C150" s="110"/>
      <c r="D150" s="110"/>
      <c r="E150" s="111"/>
      <c r="F150" s="111"/>
      <c r="G150" s="116"/>
      <c r="H150" s="110"/>
      <c r="I150" s="110"/>
      <c r="J150" s="110"/>
      <c r="K150" s="110"/>
      <c r="L150" s="110"/>
      <c r="M150" s="110"/>
      <c r="N150" s="106">
        <f t="shared" si="13"/>
        <v>0</v>
      </c>
      <c r="O150" s="107">
        <f t="shared" si="12"/>
        <v>0</v>
      </c>
      <c r="P150" s="108">
        <f t="shared" si="14"/>
        <v>0</v>
      </c>
    </row>
    <row r="151" spans="2:16" ht="15">
      <c r="B151" s="109">
        <v>149</v>
      </c>
      <c r="C151" s="110"/>
      <c r="D151" s="110"/>
      <c r="E151" s="111"/>
      <c r="F151" s="111"/>
      <c r="G151" s="116"/>
      <c r="H151" s="110"/>
      <c r="I151" s="110"/>
      <c r="J151" s="110"/>
      <c r="K151" s="110"/>
      <c r="L151" s="110"/>
      <c r="M151" s="110"/>
      <c r="N151" s="106">
        <f t="shared" si="13"/>
        <v>0</v>
      </c>
      <c r="O151" s="107">
        <f t="shared" si="12"/>
        <v>0</v>
      </c>
      <c r="P151" s="108">
        <f t="shared" si="14"/>
        <v>0</v>
      </c>
    </row>
    <row r="152" spans="2:16" ht="15">
      <c r="B152" s="109">
        <v>150</v>
      </c>
      <c r="C152" s="110"/>
      <c r="D152" s="110"/>
      <c r="E152" s="111"/>
      <c r="F152" s="111"/>
      <c r="G152" s="116"/>
      <c r="H152" s="110"/>
      <c r="I152" s="110"/>
      <c r="J152" s="110"/>
      <c r="K152" s="110"/>
      <c r="L152" s="110"/>
      <c r="M152" s="110"/>
      <c r="N152" s="106">
        <f t="shared" si="13"/>
        <v>0</v>
      </c>
      <c r="O152" s="107">
        <f t="shared" si="12"/>
        <v>0</v>
      </c>
      <c r="P152" s="108">
        <f t="shared" si="14"/>
        <v>0</v>
      </c>
    </row>
    <row r="153" spans="2:16" ht="15">
      <c r="B153" s="109">
        <v>151</v>
      </c>
      <c r="C153" s="110"/>
      <c r="D153" s="110"/>
      <c r="E153" s="111"/>
      <c r="F153" s="111"/>
      <c r="G153" s="116"/>
      <c r="H153" s="110"/>
      <c r="I153" s="110"/>
      <c r="J153" s="110"/>
      <c r="K153" s="110"/>
      <c r="L153" s="110"/>
      <c r="M153" s="110"/>
      <c r="N153" s="106">
        <f t="shared" si="13"/>
        <v>0</v>
      </c>
      <c r="O153" s="107">
        <f t="shared" si="12"/>
        <v>0</v>
      </c>
      <c r="P153" s="108">
        <f t="shared" si="14"/>
        <v>0</v>
      </c>
    </row>
    <row r="154" spans="2:16" ht="15">
      <c r="B154" s="109">
        <v>152</v>
      </c>
      <c r="C154" s="110"/>
      <c r="D154" s="110"/>
      <c r="E154" s="111"/>
      <c r="F154" s="111"/>
      <c r="G154" s="116"/>
      <c r="H154" s="110"/>
      <c r="I154" s="110"/>
      <c r="J154" s="110"/>
      <c r="K154" s="110"/>
      <c r="L154" s="110"/>
      <c r="M154" s="110"/>
      <c r="N154" s="106">
        <f t="shared" si="13"/>
        <v>0</v>
      </c>
      <c r="O154" s="107">
        <f t="shared" si="12"/>
        <v>0</v>
      </c>
      <c r="P154" s="108">
        <f t="shared" si="14"/>
        <v>0</v>
      </c>
    </row>
    <row r="155" spans="2:16" ht="15">
      <c r="B155" s="109">
        <v>153</v>
      </c>
      <c r="C155" s="110"/>
      <c r="D155" s="110"/>
      <c r="E155" s="111"/>
      <c r="F155" s="111"/>
      <c r="G155" s="116"/>
      <c r="H155" s="110"/>
      <c r="I155" s="110"/>
      <c r="J155" s="110"/>
      <c r="K155" s="110"/>
      <c r="L155" s="110"/>
      <c r="M155" s="110"/>
      <c r="N155" s="106">
        <f t="shared" si="13"/>
        <v>0</v>
      </c>
      <c r="O155" s="107">
        <f t="shared" si="12"/>
        <v>0</v>
      </c>
      <c r="P155" s="108">
        <f t="shared" si="14"/>
        <v>0</v>
      </c>
    </row>
    <row r="156" spans="2:16" ht="15">
      <c r="B156" s="109">
        <v>154</v>
      </c>
      <c r="C156" s="110"/>
      <c r="D156" s="110"/>
      <c r="E156" s="111"/>
      <c r="F156" s="111"/>
      <c r="G156" s="116"/>
      <c r="H156" s="110"/>
      <c r="I156" s="110"/>
      <c r="J156" s="110"/>
      <c r="K156" s="110"/>
      <c r="L156" s="110"/>
      <c r="M156" s="110"/>
      <c r="N156" s="106">
        <f t="shared" si="13"/>
        <v>0</v>
      </c>
      <c r="O156" s="107">
        <f t="shared" si="12"/>
        <v>0</v>
      </c>
      <c r="P156" s="108">
        <f t="shared" si="14"/>
        <v>0</v>
      </c>
    </row>
    <row r="157" spans="2:16" ht="15">
      <c r="B157" s="109">
        <v>155</v>
      </c>
      <c r="C157" s="110"/>
      <c r="D157" s="110"/>
      <c r="E157" s="111"/>
      <c r="F157" s="111"/>
      <c r="G157" s="116"/>
      <c r="H157" s="110"/>
      <c r="I157" s="110"/>
      <c r="J157" s="110"/>
      <c r="K157" s="110"/>
      <c r="L157" s="110"/>
      <c r="M157" s="110"/>
      <c r="N157" s="106">
        <f t="shared" si="13"/>
        <v>0</v>
      </c>
      <c r="O157" s="107">
        <f t="shared" si="12"/>
        <v>0</v>
      </c>
      <c r="P157" s="108">
        <f t="shared" si="14"/>
        <v>0</v>
      </c>
    </row>
    <row r="158" spans="2:16" ht="15">
      <c r="B158" s="109">
        <v>156</v>
      </c>
      <c r="C158" s="110"/>
      <c r="D158" s="110"/>
      <c r="E158" s="111"/>
      <c r="F158" s="111"/>
      <c r="G158" s="116"/>
      <c r="H158" s="110"/>
      <c r="I158" s="110"/>
      <c r="J158" s="110"/>
      <c r="K158" s="110"/>
      <c r="L158" s="110"/>
      <c r="M158" s="110"/>
      <c r="N158" s="106">
        <f t="shared" si="13"/>
        <v>0</v>
      </c>
      <c r="O158" s="107">
        <f t="shared" si="12"/>
        <v>0</v>
      </c>
      <c r="P158" s="108">
        <f t="shared" si="14"/>
        <v>0</v>
      </c>
    </row>
    <row r="159" spans="2:16" ht="15">
      <c r="B159" s="109">
        <v>157</v>
      </c>
      <c r="C159" s="110"/>
      <c r="D159" s="110"/>
      <c r="E159" s="111"/>
      <c r="F159" s="111"/>
      <c r="G159" s="116"/>
      <c r="H159" s="110"/>
      <c r="I159" s="110"/>
      <c r="J159" s="110"/>
      <c r="K159" s="110"/>
      <c r="L159" s="110"/>
      <c r="M159" s="110"/>
      <c r="N159" s="106">
        <f t="shared" si="13"/>
        <v>0</v>
      </c>
      <c r="O159" s="107">
        <f t="shared" si="12"/>
        <v>0</v>
      </c>
      <c r="P159" s="108">
        <f t="shared" si="14"/>
        <v>0</v>
      </c>
    </row>
    <row r="160" spans="2:16" ht="15">
      <c r="B160" s="109">
        <v>158</v>
      </c>
      <c r="C160" s="110"/>
      <c r="D160" s="110"/>
      <c r="E160" s="111"/>
      <c r="F160" s="111"/>
      <c r="G160" s="116"/>
      <c r="H160" s="110"/>
      <c r="I160" s="110"/>
      <c r="J160" s="110"/>
      <c r="K160" s="110"/>
      <c r="L160" s="110"/>
      <c r="M160" s="110"/>
      <c r="N160" s="106">
        <f t="shared" si="13"/>
        <v>0</v>
      </c>
      <c r="O160" s="107">
        <f t="shared" si="12"/>
        <v>0</v>
      </c>
      <c r="P160" s="108">
        <f t="shared" si="14"/>
        <v>0</v>
      </c>
    </row>
    <row r="161" spans="2:16" ht="15">
      <c r="B161" s="109">
        <v>159</v>
      </c>
      <c r="C161" s="110"/>
      <c r="D161" s="110"/>
      <c r="E161" s="111"/>
      <c r="F161" s="111"/>
      <c r="G161" s="116"/>
      <c r="H161" s="110"/>
      <c r="I161" s="110"/>
      <c r="J161" s="110"/>
      <c r="K161" s="110"/>
      <c r="L161" s="110"/>
      <c r="M161" s="110"/>
      <c r="N161" s="106">
        <f t="shared" si="13"/>
        <v>0</v>
      </c>
      <c r="O161" s="107">
        <f t="shared" si="12"/>
        <v>0</v>
      </c>
      <c r="P161" s="108">
        <f t="shared" si="14"/>
        <v>0</v>
      </c>
    </row>
    <row r="162" spans="2:16" ht="15">
      <c r="B162" s="109">
        <v>160</v>
      </c>
      <c r="C162" s="110"/>
      <c r="D162" s="110"/>
      <c r="E162" s="111"/>
      <c r="F162" s="111"/>
      <c r="G162" s="116"/>
      <c r="H162" s="110"/>
      <c r="I162" s="110"/>
      <c r="J162" s="110"/>
      <c r="K162" s="110"/>
      <c r="L162" s="110"/>
      <c r="M162" s="110"/>
      <c r="N162" s="106">
        <f t="shared" si="13"/>
        <v>0</v>
      </c>
      <c r="O162" s="107">
        <f t="shared" si="12"/>
        <v>0</v>
      </c>
      <c r="P162" s="108">
        <f t="shared" si="14"/>
        <v>0</v>
      </c>
    </row>
    <row r="163" spans="2:16" ht="15">
      <c r="B163" s="109">
        <v>161</v>
      </c>
      <c r="C163" s="110"/>
      <c r="D163" s="110"/>
      <c r="E163" s="111"/>
      <c r="F163" s="111"/>
      <c r="G163" s="116"/>
      <c r="H163" s="110"/>
      <c r="I163" s="110"/>
      <c r="J163" s="110"/>
      <c r="K163" s="110"/>
      <c r="L163" s="110"/>
      <c r="M163" s="110"/>
      <c r="N163" s="106">
        <f t="shared" si="13"/>
        <v>0</v>
      </c>
      <c r="O163" s="107">
        <f t="shared" si="12"/>
        <v>0</v>
      </c>
      <c r="P163" s="108">
        <f t="shared" si="14"/>
        <v>0</v>
      </c>
    </row>
    <row r="164" spans="2:16" ht="15">
      <c r="B164" s="109">
        <v>162</v>
      </c>
      <c r="C164" s="110"/>
      <c r="D164" s="110"/>
      <c r="E164" s="111"/>
      <c r="F164" s="111"/>
      <c r="G164" s="116"/>
      <c r="H164" s="110"/>
      <c r="I164" s="110"/>
      <c r="J164" s="110"/>
      <c r="K164" s="110"/>
      <c r="L164" s="110"/>
      <c r="M164" s="110"/>
      <c r="N164" s="106">
        <f t="shared" si="13"/>
        <v>0</v>
      </c>
      <c r="O164" s="107">
        <f t="shared" si="12"/>
        <v>0</v>
      </c>
      <c r="P164" s="108">
        <f t="shared" si="14"/>
        <v>0</v>
      </c>
    </row>
    <row r="165" spans="2:16" ht="15">
      <c r="B165" s="109">
        <v>163</v>
      </c>
      <c r="C165" s="110"/>
      <c r="D165" s="110"/>
      <c r="E165" s="111"/>
      <c r="F165" s="111"/>
      <c r="G165" s="116"/>
      <c r="H165" s="110"/>
      <c r="I165" s="110"/>
      <c r="J165" s="110"/>
      <c r="K165" s="110"/>
      <c r="L165" s="110"/>
      <c r="M165" s="110"/>
      <c r="N165" s="106">
        <f t="shared" si="13"/>
        <v>0</v>
      </c>
      <c r="O165" s="107">
        <f t="shared" si="12"/>
        <v>0</v>
      </c>
      <c r="P165" s="108">
        <f t="shared" si="14"/>
        <v>0</v>
      </c>
    </row>
    <row r="166" spans="2:16" ht="15">
      <c r="B166" s="109">
        <v>164</v>
      </c>
      <c r="C166" s="110"/>
      <c r="D166" s="110"/>
      <c r="E166" s="111"/>
      <c r="F166" s="111"/>
      <c r="G166" s="116"/>
      <c r="H166" s="110"/>
      <c r="I166" s="110"/>
      <c r="J166" s="110"/>
      <c r="K166" s="110"/>
      <c r="L166" s="110"/>
      <c r="M166" s="110"/>
      <c r="N166" s="106">
        <f t="shared" si="13"/>
        <v>0</v>
      </c>
      <c r="O166" s="107">
        <f t="shared" si="12"/>
        <v>0</v>
      </c>
      <c r="P166" s="108">
        <f t="shared" si="14"/>
        <v>0</v>
      </c>
    </row>
    <row r="167" spans="2:16" ht="15">
      <c r="B167" s="109">
        <v>165</v>
      </c>
      <c r="C167" s="110"/>
      <c r="D167" s="110"/>
      <c r="E167" s="111"/>
      <c r="F167" s="111"/>
      <c r="G167" s="116"/>
      <c r="H167" s="110"/>
      <c r="I167" s="110"/>
      <c r="J167" s="110"/>
      <c r="K167" s="110"/>
      <c r="L167" s="110"/>
      <c r="M167" s="110"/>
      <c r="N167" s="106">
        <f t="shared" si="13"/>
        <v>0</v>
      </c>
      <c r="O167" s="107">
        <f t="shared" si="12"/>
        <v>0</v>
      </c>
      <c r="P167" s="108">
        <f t="shared" si="14"/>
        <v>0</v>
      </c>
    </row>
    <row r="168" spans="2:16" ht="15">
      <c r="B168" s="109">
        <v>166</v>
      </c>
      <c r="C168" s="110"/>
      <c r="D168" s="110"/>
      <c r="E168" s="111"/>
      <c r="F168" s="111"/>
      <c r="G168" s="116"/>
      <c r="H168" s="110"/>
      <c r="I168" s="110"/>
      <c r="J168" s="110"/>
      <c r="K168" s="110"/>
      <c r="L168" s="110"/>
      <c r="M168" s="110"/>
      <c r="N168" s="106">
        <f t="shared" si="13"/>
        <v>0</v>
      </c>
      <c r="O168" s="107">
        <f t="shared" si="12"/>
        <v>0</v>
      </c>
      <c r="P168" s="108">
        <f t="shared" si="14"/>
        <v>0</v>
      </c>
    </row>
    <row r="169" spans="2:16" ht="15">
      <c r="B169" s="109">
        <v>167</v>
      </c>
      <c r="C169" s="110"/>
      <c r="D169" s="110"/>
      <c r="E169" s="111"/>
      <c r="F169" s="111"/>
      <c r="G169" s="116"/>
      <c r="H169" s="110"/>
      <c r="I169" s="110"/>
      <c r="J169" s="110"/>
      <c r="K169" s="110"/>
      <c r="L169" s="110"/>
      <c r="M169" s="110"/>
      <c r="N169" s="106">
        <f t="shared" si="13"/>
        <v>0</v>
      </c>
      <c r="O169" s="107">
        <f t="shared" si="12"/>
        <v>0</v>
      </c>
      <c r="P169" s="108">
        <f t="shared" si="14"/>
        <v>0</v>
      </c>
    </row>
    <row r="170" spans="2:16" ht="15">
      <c r="B170" s="109">
        <v>168</v>
      </c>
      <c r="C170" s="110"/>
      <c r="D170" s="110"/>
      <c r="E170" s="111"/>
      <c r="F170" s="111"/>
      <c r="G170" s="116"/>
      <c r="H170" s="110"/>
      <c r="I170" s="110"/>
      <c r="J170" s="110"/>
      <c r="K170" s="110"/>
      <c r="L170" s="110"/>
      <c r="M170" s="110"/>
      <c r="N170" s="106">
        <f t="shared" si="13"/>
        <v>0</v>
      </c>
      <c r="O170" s="107">
        <f t="shared" si="12"/>
        <v>0</v>
      </c>
      <c r="P170" s="108">
        <f t="shared" si="14"/>
        <v>0</v>
      </c>
    </row>
    <row r="171" spans="2:16" ht="15">
      <c r="B171" s="109">
        <v>169</v>
      </c>
      <c r="C171" s="110"/>
      <c r="D171" s="110"/>
      <c r="E171" s="111"/>
      <c r="F171" s="111"/>
      <c r="G171" s="116"/>
      <c r="H171" s="110"/>
      <c r="I171" s="110"/>
      <c r="J171" s="110"/>
      <c r="K171" s="110"/>
      <c r="L171" s="110"/>
      <c r="M171" s="110"/>
      <c r="N171" s="106">
        <f t="shared" si="13"/>
        <v>0</v>
      </c>
      <c r="O171" s="107">
        <f t="shared" si="12"/>
        <v>0</v>
      </c>
      <c r="P171" s="108">
        <f t="shared" si="14"/>
        <v>0</v>
      </c>
    </row>
    <row r="172" spans="2:16" ht="15">
      <c r="B172" s="109">
        <v>170</v>
      </c>
      <c r="C172" s="110"/>
      <c r="D172" s="110"/>
      <c r="E172" s="111"/>
      <c r="F172" s="111"/>
      <c r="G172" s="116"/>
      <c r="H172" s="110"/>
      <c r="I172" s="110"/>
      <c r="J172" s="110"/>
      <c r="K172" s="110"/>
      <c r="L172" s="110"/>
      <c r="M172" s="110"/>
      <c r="N172" s="106">
        <f t="shared" si="13"/>
        <v>0</v>
      </c>
      <c r="O172" s="107">
        <f t="shared" si="12"/>
        <v>0</v>
      </c>
      <c r="P172" s="108">
        <f t="shared" si="14"/>
        <v>0</v>
      </c>
    </row>
    <row r="173" spans="2:16" ht="15">
      <c r="B173" s="109">
        <v>171</v>
      </c>
      <c r="C173" s="110"/>
      <c r="D173" s="110"/>
      <c r="E173" s="111"/>
      <c r="F173" s="111"/>
      <c r="G173" s="116"/>
      <c r="H173" s="110"/>
      <c r="I173" s="110"/>
      <c r="J173" s="110"/>
      <c r="K173" s="110"/>
      <c r="L173" s="110"/>
      <c r="M173" s="110"/>
      <c r="N173" s="106">
        <f t="shared" si="13"/>
        <v>0</v>
      </c>
      <c r="O173" s="107">
        <f t="shared" si="12"/>
        <v>0</v>
      </c>
      <c r="P173" s="108">
        <f t="shared" si="14"/>
        <v>0</v>
      </c>
    </row>
    <row r="174" spans="2:16" ht="15">
      <c r="B174" s="109">
        <v>172</v>
      </c>
      <c r="C174" s="110"/>
      <c r="D174" s="110"/>
      <c r="E174" s="111"/>
      <c r="F174" s="111"/>
      <c r="G174" s="116"/>
      <c r="H174" s="110"/>
      <c r="I174" s="110"/>
      <c r="J174" s="110"/>
      <c r="K174" s="110"/>
      <c r="L174" s="110"/>
      <c r="M174" s="110"/>
      <c r="N174" s="106">
        <f t="shared" si="13"/>
        <v>0</v>
      </c>
      <c r="O174" s="107">
        <f t="shared" si="12"/>
        <v>0</v>
      </c>
      <c r="P174" s="108">
        <f t="shared" si="14"/>
        <v>0</v>
      </c>
    </row>
    <row r="175" spans="2:16" ht="15">
      <c r="B175" s="109">
        <v>173</v>
      </c>
      <c r="C175" s="110"/>
      <c r="D175" s="110"/>
      <c r="E175" s="111"/>
      <c r="F175" s="111"/>
      <c r="G175" s="116"/>
      <c r="H175" s="110"/>
      <c r="I175" s="110"/>
      <c r="J175" s="110"/>
      <c r="K175" s="110"/>
      <c r="L175" s="110"/>
      <c r="M175" s="110"/>
      <c r="N175" s="106">
        <f t="shared" si="13"/>
        <v>0</v>
      </c>
      <c r="O175" s="107">
        <f t="shared" si="12"/>
        <v>0</v>
      </c>
      <c r="P175" s="108">
        <f t="shared" si="14"/>
        <v>0</v>
      </c>
    </row>
    <row r="176" spans="2:16" ht="15">
      <c r="B176" s="109">
        <v>174</v>
      </c>
      <c r="C176" s="110"/>
      <c r="D176" s="110"/>
      <c r="E176" s="111"/>
      <c r="F176" s="111"/>
      <c r="G176" s="116"/>
      <c r="H176" s="110"/>
      <c r="I176" s="110"/>
      <c r="J176" s="110"/>
      <c r="K176" s="110"/>
      <c r="L176" s="110"/>
      <c r="M176" s="110"/>
      <c r="N176" s="106">
        <f t="shared" si="13"/>
        <v>0</v>
      </c>
      <c r="O176" s="107">
        <f t="shared" si="12"/>
        <v>0</v>
      </c>
      <c r="P176" s="108">
        <f t="shared" si="14"/>
        <v>0</v>
      </c>
    </row>
    <row r="177" spans="2:16" ht="15">
      <c r="B177" s="109">
        <v>175</v>
      </c>
      <c r="C177" s="110"/>
      <c r="D177" s="110"/>
      <c r="E177" s="111"/>
      <c r="F177" s="111"/>
      <c r="G177" s="116"/>
      <c r="H177" s="110"/>
      <c r="I177" s="110"/>
      <c r="J177" s="110"/>
      <c r="K177" s="110"/>
      <c r="L177" s="110"/>
      <c r="M177" s="110"/>
      <c r="N177" s="106">
        <f t="shared" si="13"/>
        <v>0</v>
      </c>
      <c r="O177" s="107">
        <f t="shared" si="12"/>
        <v>0</v>
      </c>
      <c r="P177" s="108">
        <f t="shared" si="14"/>
        <v>0</v>
      </c>
    </row>
    <row r="178" spans="2:16" ht="15">
      <c r="B178" s="109">
        <v>176</v>
      </c>
      <c r="C178" s="110"/>
      <c r="D178" s="110"/>
      <c r="E178" s="111"/>
      <c r="F178" s="111"/>
      <c r="G178" s="116"/>
      <c r="H178" s="110"/>
      <c r="I178" s="110"/>
      <c r="J178" s="110"/>
      <c r="K178" s="110"/>
      <c r="L178" s="110"/>
      <c r="M178" s="110"/>
      <c r="N178" s="106">
        <f t="shared" si="13"/>
        <v>0</v>
      </c>
      <c r="O178" s="107">
        <f t="shared" si="12"/>
        <v>0</v>
      </c>
      <c r="P178" s="108">
        <f t="shared" si="14"/>
        <v>0</v>
      </c>
    </row>
    <row r="179" spans="2:16" ht="15">
      <c r="B179" s="109">
        <v>177</v>
      </c>
      <c r="C179" s="110"/>
      <c r="D179" s="110"/>
      <c r="E179" s="111"/>
      <c r="F179" s="111"/>
      <c r="G179" s="116"/>
      <c r="H179" s="110"/>
      <c r="I179" s="110"/>
      <c r="J179" s="110"/>
      <c r="K179" s="110"/>
      <c r="L179" s="110"/>
      <c r="M179" s="110"/>
      <c r="N179" s="106">
        <f t="shared" si="13"/>
        <v>0</v>
      </c>
      <c r="O179" s="107">
        <f t="shared" si="12"/>
        <v>0</v>
      </c>
      <c r="P179" s="108">
        <f t="shared" si="14"/>
        <v>0</v>
      </c>
    </row>
    <row r="180" spans="2:16" ht="15">
      <c r="B180" s="109">
        <v>178</v>
      </c>
      <c r="C180" s="110"/>
      <c r="D180" s="110"/>
      <c r="E180" s="111"/>
      <c r="F180" s="111"/>
      <c r="G180" s="116"/>
      <c r="H180" s="110"/>
      <c r="I180" s="110"/>
      <c r="J180" s="110"/>
      <c r="K180" s="110"/>
      <c r="L180" s="110"/>
      <c r="M180" s="110"/>
      <c r="N180" s="106">
        <f t="shared" si="13"/>
        <v>0</v>
      </c>
      <c r="O180" s="107">
        <f t="shared" si="12"/>
        <v>0</v>
      </c>
      <c r="P180" s="108">
        <f t="shared" si="14"/>
        <v>0</v>
      </c>
    </row>
    <row r="181" spans="2:16" ht="15">
      <c r="B181" s="109">
        <v>179</v>
      </c>
      <c r="C181" s="110"/>
      <c r="D181" s="110"/>
      <c r="E181" s="111"/>
      <c r="F181" s="111"/>
      <c r="G181" s="116"/>
      <c r="H181" s="110"/>
      <c r="I181" s="110"/>
      <c r="J181" s="110"/>
      <c r="K181" s="110"/>
      <c r="L181" s="110"/>
      <c r="M181" s="110"/>
      <c r="N181" s="106">
        <f t="shared" si="13"/>
        <v>0</v>
      </c>
      <c r="O181" s="107">
        <f aca="true" t="shared" si="15" ref="O181:O197">SUM(H181:M181)+(G181*6)</f>
        <v>0</v>
      </c>
      <c r="P181" s="108">
        <f t="shared" si="14"/>
        <v>0</v>
      </c>
    </row>
    <row r="182" spans="2:16" ht="15">
      <c r="B182" s="109">
        <v>180</v>
      </c>
      <c r="C182" s="110"/>
      <c r="D182" s="110"/>
      <c r="E182" s="111"/>
      <c r="F182" s="111"/>
      <c r="G182" s="116"/>
      <c r="H182" s="110"/>
      <c r="I182" s="110"/>
      <c r="J182" s="110"/>
      <c r="K182" s="110"/>
      <c r="L182" s="110"/>
      <c r="M182" s="110"/>
      <c r="N182" s="106">
        <f t="shared" si="13"/>
        <v>0</v>
      </c>
      <c r="O182" s="107">
        <f t="shared" si="15"/>
        <v>0</v>
      </c>
      <c r="P182" s="108">
        <f t="shared" si="14"/>
        <v>0</v>
      </c>
    </row>
    <row r="183" spans="2:16" ht="15">
      <c r="B183" s="109">
        <v>181</v>
      </c>
      <c r="C183" s="110"/>
      <c r="D183" s="110"/>
      <c r="E183" s="111"/>
      <c r="F183" s="111"/>
      <c r="G183" s="116"/>
      <c r="H183" s="110"/>
      <c r="I183" s="110"/>
      <c r="J183" s="110"/>
      <c r="K183" s="110"/>
      <c r="L183" s="110"/>
      <c r="M183" s="110"/>
      <c r="N183" s="106">
        <f t="shared" si="13"/>
        <v>0</v>
      </c>
      <c r="O183" s="107">
        <f t="shared" si="15"/>
        <v>0</v>
      </c>
      <c r="P183" s="108">
        <f t="shared" si="14"/>
        <v>0</v>
      </c>
    </row>
    <row r="184" spans="2:16" ht="15">
      <c r="B184" s="109">
        <v>182</v>
      </c>
      <c r="C184" s="110"/>
      <c r="D184" s="110"/>
      <c r="E184" s="111"/>
      <c r="F184" s="111"/>
      <c r="G184" s="116"/>
      <c r="H184" s="110"/>
      <c r="I184" s="110"/>
      <c r="J184" s="110"/>
      <c r="K184" s="110"/>
      <c r="L184" s="110"/>
      <c r="M184" s="110"/>
      <c r="N184" s="106">
        <f t="shared" si="13"/>
        <v>0</v>
      </c>
      <c r="O184" s="107">
        <f t="shared" si="15"/>
        <v>0</v>
      </c>
      <c r="P184" s="108">
        <f t="shared" si="14"/>
        <v>0</v>
      </c>
    </row>
    <row r="185" spans="2:16" ht="15">
      <c r="B185" s="109">
        <v>183</v>
      </c>
      <c r="C185" s="110"/>
      <c r="D185" s="110"/>
      <c r="E185" s="111"/>
      <c r="F185" s="111"/>
      <c r="G185" s="116"/>
      <c r="H185" s="110"/>
      <c r="I185" s="110"/>
      <c r="J185" s="110"/>
      <c r="K185" s="110"/>
      <c r="L185" s="110"/>
      <c r="M185" s="110"/>
      <c r="N185" s="106">
        <f t="shared" si="13"/>
        <v>0</v>
      </c>
      <c r="O185" s="107">
        <f t="shared" si="15"/>
        <v>0</v>
      </c>
      <c r="P185" s="108">
        <f t="shared" si="14"/>
        <v>0</v>
      </c>
    </row>
    <row r="186" spans="2:16" ht="15">
      <c r="B186" s="109">
        <v>184</v>
      </c>
      <c r="C186" s="110"/>
      <c r="D186" s="110"/>
      <c r="E186" s="111"/>
      <c r="F186" s="111"/>
      <c r="G186" s="116"/>
      <c r="H186" s="110"/>
      <c r="I186" s="110"/>
      <c r="J186" s="110"/>
      <c r="K186" s="110"/>
      <c r="L186" s="110"/>
      <c r="M186" s="110"/>
      <c r="N186" s="106">
        <f t="shared" si="13"/>
        <v>0</v>
      </c>
      <c r="O186" s="107">
        <f t="shared" si="15"/>
        <v>0</v>
      </c>
      <c r="P186" s="108">
        <f t="shared" si="14"/>
        <v>0</v>
      </c>
    </row>
    <row r="187" spans="2:16" ht="15">
      <c r="B187" s="109">
        <v>185</v>
      </c>
      <c r="C187" s="110"/>
      <c r="D187" s="110"/>
      <c r="E187" s="111"/>
      <c r="F187" s="111"/>
      <c r="G187" s="116"/>
      <c r="H187" s="110"/>
      <c r="I187" s="110"/>
      <c r="J187" s="110"/>
      <c r="K187" s="110"/>
      <c r="L187" s="110"/>
      <c r="M187" s="110"/>
      <c r="N187" s="106">
        <f t="shared" si="13"/>
        <v>0</v>
      </c>
      <c r="O187" s="107">
        <f t="shared" si="15"/>
        <v>0</v>
      </c>
      <c r="P187" s="108">
        <f t="shared" si="14"/>
        <v>0</v>
      </c>
    </row>
    <row r="188" spans="2:16" ht="15">
      <c r="B188" s="109">
        <v>186</v>
      </c>
      <c r="C188" s="110"/>
      <c r="D188" s="110"/>
      <c r="E188" s="111"/>
      <c r="F188" s="111"/>
      <c r="G188" s="116"/>
      <c r="H188" s="110"/>
      <c r="I188" s="110"/>
      <c r="J188" s="110"/>
      <c r="K188" s="110"/>
      <c r="L188" s="110"/>
      <c r="M188" s="110"/>
      <c r="N188" s="106">
        <f t="shared" si="13"/>
        <v>0</v>
      </c>
      <c r="O188" s="107">
        <f t="shared" si="15"/>
        <v>0</v>
      </c>
      <c r="P188" s="108">
        <f t="shared" si="14"/>
        <v>0</v>
      </c>
    </row>
    <row r="189" spans="2:16" ht="15">
      <c r="B189" s="109">
        <v>187</v>
      </c>
      <c r="C189" s="110"/>
      <c r="D189" s="110"/>
      <c r="E189" s="111"/>
      <c r="F189" s="111"/>
      <c r="G189" s="116"/>
      <c r="H189" s="110"/>
      <c r="I189" s="110"/>
      <c r="J189" s="110"/>
      <c r="K189" s="110"/>
      <c r="L189" s="110"/>
      <c r="M189" s="110"/>
      <c r="N189" s="106">
        <f t="shared" si="13"/>
        <v>0</v>
      </c>
      <c r="O189" s="107">
        <f t="shared" si="15"/>
        <v>0</v>
      </c>
      <c r="P189" s="108">
        <f t="shared" si="14"/>
        <v>0</v>
      </c>
    </row>
    <row r="190" spans="2:16" ht="15">
      <c r="B190" s="109">
        <v>188</v>
      </c>
      <c r="C190" s="110"/>
      <c r="D190" s="110"/>
      <c r="E190" s="111"/>
      <c r="F190" s="111"/>
      <c r="G190" s="116"/>
      <c r="H190" s="110"/>
      <c r="I190" s="110"/>
      <c r="J190" s="110"/>
      <c r="K190" s="110"/>
      <c r="L190" s="110"/>
      <c r="M190" s="110"/>
      <c r="N190" s="106">
        <f t="shared" si="13"/>
        <v>0</v>
      </c>
      <c r="O190" s="107">
        <f t="shared" si="15"/>
        <v>0</v>
      </c>
      <c r="P190" s="108">
        <f t="shared" si="14"/>
        <v>0</v>
      </c>
    </row>
    <row r="191" spans="2:16" ht="15">
      <c r="B191" s="109">
        <v>189</v>
      </c>
      <c r="C191" s="110"/>
      <c r="D191" s="110"/>
      <c r="E191" s="111"/>
      <c r="F191" s="111"/>
      <c r="G191" s="116"/>
      <c r="H191" s="110"/>
      <c r="I191" s="110"/>
      <c r="J191" s="110"/>
      <c r="K191" s="110"/>
      <c r="L191" s="110"/>
      <c r="M191" s="110"/>
      <c r="N191" s="106">
        <f t="shared" si="13"/>
        <v>0</v>
      </c>
      <c r="O191" s="107">
        <f t="shared" si="15"/>
        <v>0</v>
      </c>
      <c r="P191" s="108">
        <f t="shared" si="14"/>
        <v>0</v>
      </c>
    </row>
    <row r="192" spans="2:16" ht="15">
      <c r="B192" s="109">
        <v>190</v>
      </c>
      <c r="C192" s="110"/>
      <c r="D192" s="110"/>
      <c r="E192" s="111"/>
      <c r="F192" s="111"/>
      <c r="G192" s="116"/>
      <c r="H192" s="110"/>
      <c r="I192" s="110"/>
      <c r="J192" s="110"/>
      <c r="K192" s="110"/>
      <c r="L192" s="110"/>
      <c r="M192" s="110"/>
      <c r="N192" s="106">
        <f t="shared" si="13"/>
        <v>0</v>
      </c>
      <c r="O192" s="107">
        <f t="shared" si="15"/>
        <v>0</v>
      </c>
      <c r="P192" s="108">
        <f t="shared" si="14"/>
        <v>0</v>
      </c>
    </row>
    <row r="193" spans="2:16" ht="15">
      <c r="B193" s="109">
        <v>191</v>
      </c>
      <c r="C193" s="110"/>
      <c r="D193" s="110"/>
      <c r="E193" s="111"/>
      <c r="F193" s="111"/>
      <c r="G193" s="116"/>
      <c r="H193" s="110"/>
      <c r="I193" s="110"/>
      <c r="J193" s="110"/>
      <c r="K193" s="110"/>
      <c r="L193" s="110"/>
      <c r="M193" s="110"/>
      <c r="N193" s="106">
        <f t="shared" si="13"/>
        <v>0</v>
      </c>
      <c r="O193" s="107">
        <f t="shared" si="15"/>
        <v>0</v>
      </c>
      <c r="P193" s="108">
        <f t="shared" si="14"/>
        <v>0</v>
      </c>
    </row>
    <row r="194" spans="2:16" ht="15">
      <c r="B194" s="109">
        <v>192</v>
      </c>
      <c r="C194" s="110"/>
      <c r="D194" s="110"/>
      <c r="E194" s="111"/>
      <c r="F194" s="111"/>
      <c r="G194" s="116"/>
      <c r="H194" s="110"/>
      <c r="I194" s="110"/>
      <c r="J194" s="110"/>
      <c r="K194" s="110"/>
      <c r="L194" s="110"/>
      <c r="M194" s="110"/>
      <c r="N194" s="106">
        <f t="shared" si="13"/>
        <v>0</v>
      </c>
      <c r="O194" s="107">
        <f t="shared" si="15"/>
        <v>0</v>
      </c>
      <c r="P194" s="108">
        <f t="shared" si="14"/>
        <v>0</v>
      </c>
    </row>
    <row r="195" spans="2:16" ht="15">
      <c r="B195" s="109">
        <v>193</v>
      </c>
      <c r="C195" s="110"/>
      <c r="D195" s="110"/>
      <c r="E195" s="111"/>
      <c r="F195" s="111"/>
      <c r="G195" s="116"/>
      <c r="H195" s="110"/>
      <c r="I195" s="110"/>
      <c r="J195" s="110"/>
      <c r="K195" s="110"/>
      <c r="L195" s="110"/>
      <c r="M195" s="110"/>
      <c r="N195" s="106">
        <f t="shared" si="13"/>
        <v>0</v>
      </c>
      <c r="O195" s="107">
        <f t="shared" si="15"/>
        <v>0</v>
      </c>
      <c r="P195" s="108">
        <f t="shared" si="14"/>
        <v>0</v>
      </c>
    </row>
    <row r="196" spans="2:16" ht="15">
      <c r="B196" s="109">
        <v>194</v>
      </c>
      <c r="C196" s="110"/>
      <c r="D196" s="110"/>
      <c r="E196" s="111"/>
      <c r="F196" s="111"/>
      <c r="G196" s="116"/>
      <c r="H196" s="110"/>
      <c r="I196" s="110"/>
      <c r="J196" s="110"/>
      <c r="K196" s="110"/>
      <c r="L196" s="110"/>
      <c r="M196" s="110"/>
      <c r="N196" s="106">
        <f>SUM(H196+I196+J196+K196+L196+M196)</f>
        <v>0</v>
      </c>
      <c r="O196" s="107">
        <f t="shared" si="15"/>
        <v>0</v>
      </c>
      <c r="P196" s="108">
        <f>SUM(N196)/6</f>
        <v>0</v>
      </c>
    </row>
    <row r="197" spans="2:16" ht="15">
      <c r="B197" s="109">
        <v>195</v>
      </c>
      <c r="C197" s="110"/>
      <c r="D197" s="110"/>
      <c r="E197" s="111"/>
      <c r="F197" s="111"/>
      <c r="G197" s="116"/>
      <c r="H197" s="110"/>
      <c r="I197" s="110"/>
      <c r="J197" s="110"/>
      <c r="K197" s="110"/>
      <c r="L197" s="110"/>
      <c r="M197" s="110"/>
      <c r="N197" s="106">
        <f>SUM(H197+I197+J197+K197+L197+M197)</f>
        <v>0</v>
      </c>
      <c r="O197" s="107">
        <f t="shared" si="15"/>
        <v>0</v>
      </c>
      <c r="P197" s="108">
        <f>SUM(N197)/6</f>
        <v>0</v>
      </c>
    </row>
  </sheetData>
  <sheetProtection/>
  <mergeCells count="1">
    <mergeCell ref="B1:P1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P4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140625" style="51" customWidth="1"/>
    <col min="2" max="2" width="5.57421875" style="51" customWidth="1"/>
    <col min="3" max="3" width="6.8515625" style="51" customWidth="1"/>
    <col min="4" max="4" width="7.140625" style="51" customWidth="1"/>
    <col min="5" max="5" width="28.421875" style="51" customWidth="1"/>
    <col min="6" max="6" width="20.421875" style="51" customWidth="1"/>
    <col min="7" max="7" width="7.28125" style="51" customWidth="1"/>
    <col min="8" max="13" width="9.140625" style="51" customWidth="1"/>
    <col min="14" max="14" width="13.28125" style="51" customWidth="1"/>
    <col min="15" max="16384" width="9.140625" style="51" customWidth="1"/>
  </cols>
  <sheetData>
    <row r="1" spans="2:16" ht="34.5" customHeight="1">
      <c r="B1" s="128" t="s">
        <v>47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2:16" ht="15">
      <c r="B2" s="52" t="s">
        <v>3</v>
      </c>
      <c r="C2" s="52" t="s">
        <v>1</v>
      </c>
      <c r="D2" s="52" t="s">
        <v>2</v>
      </c>
      <c r="E2" s="52" t="s">
        <v>0</v>
      </c>
      <c r="F2" s="53" t="s">
        <v>28</v>
      </c>
      <c r="G2" s="52" t="s">
        <v>10</v>
      </c>
      <c r="H2" s="52" t="s">
        <v>4</v>
      </c>
      <c r="I2" s="52" t="s">
        <v>5</v>
      </c>
      <c r="J2" s="52" t="s">
        <v>6</v>
      </c>
      <c r="K2" s="52" t="s">
        <v>7</v>
      </c>
      <c r="L2" s="52" t="s">
        <v>8</v>
      </c>
      <c r="M2" s="52" t="s">
        <v>9</v>
      </c>
      <c r="N2" s="54" t="s">
        <v>50</v>
      </c>
      <c r="O2" s="55" t="s">
        <v>30</v>
      </c>
      <c r="P2" s="56" t="s">
        <v>12</v>
      </c>
    </row>
    <row r="3" spans="2:16" ht="15">
      <c r="B3" s="57">
        <v>1</v>
      </c>
      <c r="C3" s="58">
        <v>225</v>
      </c>
      <c r="D3" s="58" t="s">
        <v>17</v>
      </c>
      <c r="E3" s="59" t="s">
        <v>53</v>
      </c>
      <c r="F3" s="59" t="s">
        <v>54</v>
      </c>
      <c r="G3" s="58">
        <v>10</v>
      </c>
      <c r="H3" s="58">
        <v>183</v>
      </c>
      <c r="I3" s="58">
        <v>207</v>
      </c>
      <c r="J3" s="58">
        <v>165</v>
      </c>
      <c r="K3" s="58">
        <v>182</v>
      </c>
      <c r="L3" s="58">
        <v>201</v>
      </c>
      <c r="M3" s="58">
        <v>203</v>
      </c>
      <c r="N3" s="60">
        <f aca="true" t="shared" si="0" ref="N3:N17">SUM(H3+I3+J3+K3+L3+M3)</f>
        <v>1141</v>
      </c>
      <c r="O3" s="61">
        <f aca="true" t="shared" si="1" ref="O3:O17">SUM(H3:M3)+(G3*6)</f>
        <v>1201</v>
      </c>
      <c r="P3" s="62">
        <f>SUM(N3)/6</f>
        <v>190.16666666666666</v>
      </c>
    </row>
    <row r="4" spans="2:16" ht="15">
      <c r="B4" s="57">
        <v>2</v>
      </c>
      <c r="C4" s="58">
        <v>2100</v>
      </c>
      <c r="D4" s="58" t="s">
        <v>17</v>
      </c>
      <c r="E4" s="59" t="s">
        <v>103</v>
      </c>
      <c r="F4" s="59" t="s">
        <v>105</v>
      </c>
      <c r="G4" s="58">
        <v>10</v>
      </c>
      <c r="H4" s="58">
        <v>170</v>
      </c>
      <c r="I4" s="58">
        <v>203</v>
      </c>
      <c r="J4" s="58">
        <v>186</v>
      </c>
      <c r="K4" s="58">
        <v>161</v>
      </c>
      <c r="L4" s="58">
        <v>200</v>
      </c>
      <c r="M4" s="58">
        <v>179</v>
      </c>
      <c r="N4" s="60">
        <f t="shared" si="0"/>
        <v>1099</v>
      </c>
      <c r="O4" s="61">
        <f t="shared" si="1"/>
        <v>1159</v>
      </c>
      <c r="P4" s="62">
        <f aca="true" t="shared" si="2" ref="P4:P41">SUM(N4)/6</f>
        <v>183.16666666666666</v>
      </c>
    </row>
    <row r="5" spans="2:16" ht="15">
      <c r="B5" s="57">
        <v>3</v>
      </c>
      <c r="C5" s="63">
        <v>1597</v>
      </c>
      <c r="D5" s="58" t="s">
        <v>17</v>
      </c>
      <c r="E5" s="59" t="s">
        <v>66</v>
      </c>
      <c r="F5" s="59" t="s">
        <v>64</v>
      </c>
      <c r="G5" s="58">
        <v>10</v>
      </c>
      <c r="H5" s="58">
        <v>216</v>
      </c>
      <c r="I5" s="58">
        <v>193</v>
      </c>
      <c r="J5" s="58">
        <v>188</v>
      </c>
      <c r="K5" s="58">
        <v>140</v>
      </c>
      <c r="L5" s="58">
        <v>162</v>
      </c>
      <c r="M5" s="58">
        <v>173</v>
      </c>
      <c r="N5" s="60">
        <f t="shared" si="0"/>
        <v>1072</v>
      </c>
      <c r="O5" s="61">
        <f t="shared" si="1"/>
        <v>1132</v>
      </c>
      <c r="P5" s="62">
        <f t="shared" si="2"/>
        <v>178.66666666666666</v>
      </c>
    </row>
    <row r="6" spans="2:16" ht="15">
      <c r="B6" s="57">
        <v>4</v>
      </c>
      <c r="C6" s="58">
        <v>2242</v>
      </c>
      <c r="D6" s="58" t="s">
        <v>17</v>
      </c>
      <c r="E6" s="59" t="s">
        <v>78</v>
      </c>
      <c r="F6" s="59" t="s">
        <v>79</v>
      </c>
      <c r="G6" s="58">
        <v>5</v>
      </c>
      <c r="H6" s="58">
        <v>203</v>
      </c>
      <c r="I6" s="58">
        <v>148</v>
      </c>
      <c r="J6" s="58">
        <v>156</v>
      </c>
      <c r="K6" s="58">
        <v>189</v>
      </c>
      <c r="L6" s="58">
        <v>180</v>
      </c>
      <c r="M6" s="58">
        <v>204</v>
      </c>
      <c r="N6" s="60">
        <f t="shared" si="0"/>
        <v>1080</v>
      </c>
      <c r="O6" s="61">
        <f t="shared" si="1"/>
        <v>1110</v>
      </c>
      <c r="P6" s="62">
        <f t="shared" si="2"/>
        <v>180</v>
      </c>
    </row>
    <row r="7" spans="2:16" ht="15">
      <c r="B7" s="57">
        <v>5</v>
      </c>
      <c r="C7" s="58">
        <v>9457</v>
      </c>
      <c r="D7" s="58" t="s">
        <v>17</v>
      </c>
      <c r="E7" s="59" t="s">
        <v>19</v>
      </c>
      <c r="F7" s="59" t="s">
        <v>29</v>
      </c>
      <c r="G7" s="58">
        <v>10</v>
      </c>
      <c r="H7" s="58">
        <v>178</v>
      </c>
      <c r="I7" s="58">
        <v>159</v>
      </c>
      <c r="J7" s="58">
        <v>185</v>
      </c>
      <c r="K7" s="58">
        <v>156</v>
      </c>
      <c r="L7" s="58">
        <v>177</v>
      </c>
      <c r="M7" s="58">
        <v>177</v>
      </c>
      <c r="N7" s="60">
        <f t="shared" si="0"/>
        <v>1032</v>
      </c>
      <c r="O7" s="61">
        <f t="shared" si="1"/>
        <v>1092</v>
      </c>
      <c r="P7" s="62">
        <f t="shared" si="2"/>
        <v>172</v>
      </c>
    </row>
    <row r="8" spans="2:16" ht="15">
      <c r="B8" s="57">
        <v>6</v>
      </c>
      <c r="C8" s="58">
        <v>2050</v>
      </c>
      <c r="D8" s="58" t="s">
        <v>17</v>
      </c>
      <c r="E8" s="59" t="s">
        <v>81</v>
      </c>
      <c r="F8" s="59" t="s">
        <v>79</v>
      </c>
      <c r="G8" s="58">
        <v>10</v>
      </c>
      <c r="H8" s="58">
        <v>178</v>
      </c>
      <c r="I8" s="58">
        <v>174</v>
      </c>
      <c r="J8" s="58">
        <v>135</v>
      </c>
      <c r="K8" s="58">
        <v>199</v>
      </c>
      <c r="L8" s="58">
        <v>162</v>
      </c>
      <c r="M8" s="58">
        <v>165</v>
      </c>
      <c r="N8" s="60">
        <f t="shared" si="0"/>
        <v>1013</v>
      </c>
      <c r="O8" s="61">
        <f t="shared" si="1"/>
        <v>1073</v>
      </c>
      <c r="P8" s="62">
        <f t="shared" si="2"/>
        <v>168.83333333333334</v>
      </c>
    </row>
    <row r="9" spans="2:16" ht="15">
      <c r="B9" s="57">
        <v>7</v>
      </c>
      <c r="C9" s="58">
        <v>2022</v>
      </c>
      <c r="D9" s="58" t="s">
        <v>17</v>
      </c>
      <c r="E9" s="59" t="s">
        <v>92</v>
      </c>
      <c r="F9" s="59" t="s">
        <v>91</v>
      </c>
      <c r="G9" s="58">
        <v>10</v>
      </c>
      <c r="H9" s="58">
        <v>154</v>
      </c>
      <c r="I9" s="58">
        <v>159</v>
      </c>
      <c r="J9" s="58">
        <v>170</v>
      </c>
      <c r="K9" s="58">
        <v>196</v>
      </c>
      <c r="L9" s="58">
        <v>163</v>
      </c>
      <c r="M9" s="58">
        <v>157</v>
      </c>
      <c r="N9" s="60">
        <f t="shared" si="0"/>
        <v>999</v>
      </c>
      <c r="O9" s="61">
        <f t="shared" si="1"/>
        <v>1059</v>
      </c>
      <c r="P9" s="62">
        <f t="shared" si="2"/>
        <v>166.5</v>
      </c>
    </row>
    <row r="10" spans="2:16" ht="15">
      <c r="B10" s="57">
        <v>8</v>
      </c>
      <c r="C10" s="58">
        <v>2253</v>
      </c>
      <c r="D10" s="58" t="s">
        <v>17</v>
      </c>
      <c r="E10" s="59" t="s">
        <v>104</v>
      </c>
      <c r="F10" s="59" t="s">
        <v>105</v>
      </c>
      <c r="G10" s="58"/>
      <c r="H10" s="58">
        <v>162</v>
      </c>
      <c r="I10" s="58">
        <v>145</v>
      </c>
      <c r="J10" s="58">
        <v>192</v>
      </c>
      <c r="K10" s="58">
        <v>201</v>
      </c>
      <c r="L10" s="58">
        <v>174</v>
      </c>
      <c r="M10" s="58">
        <v>182</v>
      </c>
      <c r="N10" s="60">
        <f t="shared" si="0"/>
        <v>1056</v>
      </c>
      <c r="O10" s="61">
        <f t="shared" si="1"/>
        <v>1056</v>
      </c>
      <c r="P10" s="62">
        <f t="shared" si="2"/>
        <v>176</v>
      </c>
    </row>
    <row r="11" spans="2:16" ht="15">
      <c r="B11" s="57">
        <v>9</v>
      </c>
      <c r="C11" s="58">
        <v>9457</v>
      </c>
      <c r="D11" s="58" t="s">
        <v>17</v>
      </c>
      <c r="E11" s="59" t="s">
        <v>93</v>
      </c>
      <c r="F11" s="59" t="s">
        <v>88</v>
      </c>
      <c r="G11" s="58"/>
      <c r="H11" s="58">
        <v>195</v>
      </c>
      <c r="I11" s="58">
        <v>211</v>
      </c>
      <c r="J11" s="58">
        <v>147</v>
      </c>
      <c r="K11" s="58">
        <v>187</v>
      </c>
      <c r="L11" s="58">
        <v>162</v>
      </c>
      <c r="M11" s="58">
        <v>148</v>
      </c>
      <c r="N11" s="60">
        <f t="shared" si="0"/>
        <v>1050</v>
      </c>
      <c r="O11" s="61">
        <f t="shared" si="1"/>
        <v>1050</v>
      </c>
      <c r="P11" s="62">
        <f t="shared" si="2"/>
        <v>175</v>
      </c>
    </row>
    <row r="12" spans="2:16" ht="15">
      <c r="B12" s="57">
        <v>10</v>
      </c>
      <c r="C12" s="58">
        <v>741</v>
      </c>
      <c r="D12" s="58" t="s">
        <v>17</v>
      </c>
      <c r="E12" s="59" t="s">
        <v>60</v>
      </c>
      <c r="F12" s="59" t="s">
        <v>59</v>
      </c>
      <c r="G12" s="58">
        <v>10</v>
      </c>
      <c r="H12" s="58">
        <v>181</v>
      </c>
      <c r="I12" s="58">
        <v>161</v>
      </c>
      <c r="J12" s="58">
        <v>160</v>
      </c>
      <c r="K12" s="58">
        <v>150</v>
      </c>
      <c r="L12" s="58">
        <v>148</v>
      </c>
      <c r="M12" s="58">
        <v>167</v>
      </c>
      <c r="N12" s="60">
        <f t="shared" si="0"/>
        <v>967</v>
      </c>
      <c r="O12" s="61">
        <f t="shared" si="1"/>
        <v>1027</v>
      </c>
      <c r="P12" s="62">
        <f t="shared" si="2"/>
        <v>161.16666666666666</v>
      </c>
    </row>
    <row r="13" spans="2:16" ht="15">
      <c r="B13" s="57">
        <v>11</v>
      </c>
      <c r="C13" s="63"/>
      <c r="D13" s="58" t="s">
        <v>17</v>
      </c>
      <c r="E13" s="59" t="s">
        <v>115</v>
      </c>
      <c r="F13" s="59" t="s">
        <v>57</v>
      </c>
      <c r="G13" s="58">
        <v>10</v>
      </c>
      <c r="H13" s="58">
        <v>133</v>
      </c>
      <c r="I13" s="58">
        <v>132</v>
      </c>
      <c r="J13" s="58">
        <v>135</v>
      </c>
      <c r="K13" s="58">
        <v>159</v>
      </c>
      <c r="L13" s="58">
        <v>188</v>
      </c>
      <c r="M13" s="58">
        <v>182</v>
      </c>
      <c r="N13" s="60">
        <f t="shared" si="0"/>
        <v>929</v>
      </c>
      <c r="O13" s="61">
        <f t="shared" si="1"/>
        <v>989</v>
      </c>
      <c r="P13" s="62">
        <f t="shared" si="2"/>
        <v>154.83333333333334</v>
      </c>
    </row>
    <row r="14" spans="2:16" ht="15">
      <c r="B14" s="57">
        <v>12</v>
      </c>
      <c r="C14" s="58"/>
      <c r="D14" s="58" t="s">
        <v>17</v>
      </c>
      <c r="E14" s="59" t="s">
        <v>118</v>
      </c>
      <c r="F14" s="59"/>
      <c r="G14" s="58">
        <v>10</v>
      </c>
      <c r="H14" s="58">
        <v>152</v>
      </c>
      <c r="I14" s="58">
        <v>171</v>
      </c>
      <c r="J14" s="58">
        <v>146</v>
      </c>
      <c r="K14" s="58">
        <v>147</v>
      </c>
      <c r="L14" s="58">
        <v>156</v>
      </c>
      <c r="M14" s="58">
        <v>155</v>
      </c>
      <c r="N14" s="60">
        <f t="shared" si="0"/>
        <v>927</v>
      </c>
      <c r="O14" s="61">
        <f t="shared" si="1"/>
        <v>987</v>
      </c>
      <c r="P14" s="62">
        <f t="shared" si="2"/>
        <v>154.5</v>
      </c>
    </row>
    <row r="15" spans="2:16" ht="15">
      <c r="B15" s="57">
        <v>13</v>
      </c>
      <c r="C15" s="58">
        <v>2820</v>
      </c>
      <c r="D15" s="58" t="s">
        <v>17</v>
      </c>
      <c r="E15" s="59" t="s">
        <v>106</v>
      </c>
      <c r="F15" s="59" t="s">
        <v>105</v>
      </c>
      <c r="G15" s="58"/>
      <c r="H15" s="58">
        <v>186</v>
      </c>
      <c r="I15" s="58">
        <v>155</v>
      </c>
      <c r="J15" s="58">
        <v>132</v>
      </c>
      <c r="K15" s="58">
        <v>183</v>
      </c>
      <c r="L15" s="58">
        <v>135</v>
      </c>
      <c r="M15" s="58">
        <v>148</v>
      </c>
      <c r="N15" s="60">
        <f t="shared" si="0"/>
        <v>939</v>
      </c>
      <c r="O15" s="61">
        <f t="shared" si="1"/>
        <v>939</v>
      </c>
      <c r="P15" s="62">
        <f t="shared" si="2"/>
        <v>156.5</v>
      </c>
    </row>
    <row r="16" spans="2:16" ht="15">
      <c r="B16" s="57">
        <v>14</v>
      </c>
      <c r="C16" s="58">
        <v>2498</v>
      </c>
      <c r="D16" s="58" t="s">
        <v>17</v>
      </c>
      <c r="E16" s="59" t="s">
        <v>68</v>
      </c>
      <c r="F16" s="59" t="s">
        <v>64</v>
      </c>
      <c r="G16" s="58"/>
      <c r="H16" s="58">
        <v>123</v>
      </c>
      <c r="I16" s="58">
        <v>151</v>
      </c>
      <c r="J16" s="58">
        <v>123</v>
      </c>
      <c r="K16" s="58">
        <v>138</v>
      </c>
      <c r="L16" s="58">
        <v>157</v>
      </c>
      <c r="M16" s="58">
        <v>89</v>
      </c>
      <c r="N16" s="60">
        <f t="shared" si="0"/>
        <v>781</v>
      </c>
      <c r="O16" s="61">
        <f t="shared" si="1"/>
        <v>781</v>
      </c>
      <c r="P16" s="62">
        <f t="shared" si="2"/>
        <v>130.16666666666666</v>
      </c>
    </row>
    <row r="17" spans="2:16" ht="15">
      <c r="B17" s="57">
        <v>15</v>
      </c>
      <c r="C17" s="58">
        <v>10010</v>
      </c>
      <c r="D17" s="58" t="s">
        <v>17</v>
      </c>
      <c r="E17" s="59" t="s">
        <v>82</v>
      </c>
      <c r="F17" s="59" t="s">
        <v>64</v>
      </c>
      <c r="G17" s="58">
        <v>10</v>
      </c>
      <c r="H17" s="58">
        <v>87</v>
      </c>
      <c r="I17" s="58">
        <v>106</v>
      </c>
      <c r="J17" s="58">
        <v>85</v>
      </c>
      <c r="K17" s="58">
        <v>92</v>
      </c>
      <c r="L17" s="58">
        <v>88</v>
      </c>
      <c r="M17" s="58">
        <v>92</v>
      </c>
      <c r="N17" s="60">
        <f t="shared" si="0"/>
        <v>550</v>
      </c>
      <c r="O17" s="61">
        <f t="shared" si="1"/>
        <v>610</v>
      </c>
      <c r="P17" s="62">
        <f t="shared" si="2"/>
        <v>91.66666666666667</v>
      </c>
    </row>
    <row r="18" spans="2:16" ht="15">
      <c r="B18" s="57">
        <v>16</v>
      </c>
      <c r="C18" s="64"/>
      <c r="D18" s="64" t="s">
        <v>17</v>
      </c>
      <c r="E18" s="65"/>
      <c r="F18" s="65"/>
      <c r="G18" s="66"/>
      <c r="H18" s="64"/>
      <c r="I18" s="64"/>
      <c r="J18" s="64"/>
      <c r="K18" s="64"/>
      <c r="L18" s="64"/>
      <c r="M18" s="64"/>
      <c r="N18" s="60">
        <f aca="true" t="shared" si="3" ref="N18:N41">SUM(H18+I18+J18+K18+L18+M18)</f>
        <v>0</v>
      </c>
      <c r="O18" s="61">
        <f aca="true" t="shared" si="4" ref="O18:O41">SUM(H18:M18)+(G18*6)</f>
        <v>0</v>
      </c>
      <c r="P18" s="62">
        <f t="shared" si="2"/>
        <v>0</v>
      </c>
    </row>
    <row r="19" spans="2:16" ht="15">
      <c r="B19" s="57">
        <v>17</v>
      </c>
      <c r="C19" s="64"/>
      <c r="D19" s="64" t="s">
        <v>17</v>
      </c>
      <c r="E19" s="65"/>
      <c r="F19" s="65"/>
      <c r="G19" s="67"/>
      <c r="H19" s="64"/>
      <c r="I19" s="64"/>
      <c r="J19" s="64"/>
      <c r="K19" s="64"/>
      <c r="L19" s="64"/>
      <c r="M19" s="64"/>
      <c r="N19" s="60">
        <f t="shared" si="3"/>
        <v>0</v>
      </c>
      <c r="O19" s="61">
        <f t="shared" si="4"/>
        <v>0</v>
      </c>
      <c r="P19" s="62">
        <f t="shared" si="2"/>
        <v>0</v>
      </c>
    </row>
    <row r="20" spans="2:16" ht="15">
      <c r="B20" s="57">
        <v>18</v>
      </c>
      <c r="C20" s="64"/>
      <c r="D20" s="64" t="s">
        <v>17</v>
      </c>
      <c r="E20" s="65"/>
      <c r="F20" s="65"/>
      <c r="G20" s="66"/>
      <c r="H20" s="64"/>
      <c r="I20" s="64"/>
      <c r="J20" s="64"/>
      <c r="K20" s="64"/>
      <c r="L20" s="64"/>
      <c r="M20" s="64"/>
      <c r="N20" s="60">
        <f t="shared" si="3"/>
        <v>0</v>
      </c>
      <c r="O20" s="61">
        <f t="shared" si="4"/>
        <v>0</v>
      </c>
      <c r="P20" s="62">
        <f t="shared" si="2"/>
        <v>0</v>
      </c>
    </row>
    <row r="21" spans="2:16" ht="15">
      <c r="B21" s="57">
        <v>19</v>
      </c>
      <c r="C21" s="64"/>
      <c r="D21" s="64" t="s">
        <v>17</v>
      </c>
      <c r="E21" s="65"/>
      <c r="F21" s="65"/>
      <c r="G21" s="66"/>
      <c r="H21" s="64"/>
      <c r="I21" s="64"/>
      <c r="J21" s="64"/>
      <c r="K21" s="64"/>
      <c r="L21" s="64"/>
      <c r="M21" s="64"/>
      <c r="N21" s="60">
        <f t="shared" si="3"/>
        <v>0</v>
      </c>
      <c r="O21" s="61">
        <f t="shared" si="4"/>
        <v>0</v>
      </c>
      <c r="P21" s="62">
        <f t="shared" si="2"/>
        <v>0</v>
      </c>
    </row>
    <row r="22" spans="2:16" ht="15">
      <c r="B22" s="57">
        <v>20</v>
      </c>
      <c r="C22" s="64"/>
      <c r="D22" s="64" t="s">
        <v>17</v>
      </c>
      <c r="E22" s="65"/>
      <c r="F22" s="65"/>
      <c r="G22" s="66"/>
      <c r="H22" s="64"/>
      <c r="I22" s="64"/>
      <c r="J22" s="64"/>
      <c r="K22" s="64"/>
      <c r="L22" s="64"/>
      <c r="M22" s="64"/>
      <c r="N22" s="60">
        <f t="shared" si="3"/>
        <v>0</v>
      </c>
      <c r="O22" s="61">
        <f t="shared" si="4"/>
        <v>0</v>
      </c>
      <c r="P22" s="62">
        <f t="shared" si="2"/>
        <v>0</v>
      </c>
    </row>
    <row r="23" spans="2:16" ht="15">
      <c r="B23" s="57">
        <v>21</v>
      </c>
      <c r="C23" s="64"/>
      <c r="D23" s="64" t="s">
        <v>17</v>
      </c>
      <c r="E23" s="65"/>
      <c r="F23" s="65"/>
      <c r="G23" s="67"/>
      <c r="H23" s="64"/>
      <c r="I23" s="64"/>
      <c r="J23" s="64"/>
      <c r="K23" s="64"/>
      <c r="L23" s="64"/>
      <c r="M23" s="64"/>
      <c r="N23" s="60">
        <f t="shared" si="3"/>
        <v>0</v>
      </c>
      <c r="O23" s="61">
        <f t="shared" si="4"/>
        <v>0</v>
      </c>
      <c r="P23" s="62">
        <f t="shared" si="2"/>
        <v>0</v>
      </c>
    </row>
    <row r="24" spans="2:16" ht="15">
      <c r="B24" s="57">
        <v>22</v>
      </c>
      <c r="C24" s="64"/>
      <c r="D24" s="64" t="s">
        <v>17</v>
      </c>
      <c r="E24" s="65"/>
      <c r="F24" s="65"/>
      <c r="G24" s="66"/>
      <c r="H24" s="64"/>
      <c r="I24" s="64"/>
      <c r="J24" s="64"/>
      <c r="K24" s="64"/>
      <c r="L24" s="64"/>
      <c r="M24" s="64"/>
      <c r="N24" s="60">
        <f t="shared" si="3"/>
        <v>0</v>
      </c>
      <c r="O24" s="61">
        <f t="shared" si="4"/>
        <v>0</v>
      </c>
      <c r="P24" s="62">
        <f t="shared" si="2"/>
        <v>0</v>
      </c>
    </row>
    <row r="25" spans="2:16" ht="15">
      <c r="B25" s="57">
        <v>23</v>
      </c>
      <c r="C25" s="64"/>
      <c r="D25" s="64" t="s">
        <v>17</v>
      </c>
      <c r="E25" s="65"/>
      <c r="F25" s="65"/>
      <c r="G25" s="66"/>
      <c r="H25" s="64"/>
      <c r="I25" s="64"/>
      <c r="J25" s="64"/>
      <c r="K25" s="64"/>
      <c r="L25" s="64"/>
      <c r="M25" s="64"/>
      <c r="N25" s="60">
        <f t="shared" si="3"/>
        <v>0</v>
      </c>
      <c r="O25" s="61">
        <f t="shared" si="4"/>
        <v>0</v>
      </c>
      <c r="P25" s="62">
        <f t="shared" si="2"/>
        <v>0</v>
      </c>
    </row>
    <row r="26" spans="2:16" ht="15">
      <c r="B26" s="57">
        <v>24</v>
      </c>
      <c r="C26" s="64"/>
      <c r="D26" s="64" t="s">
        <v>17</v>
      </c>
      <c r="E26" s="65"/>
      <c r="F26" s="65"/>
      <c r="G26" s="66"/>
      <c r="H26" s="64"/>
      <c r="I26" s="64"/>
      <c r="J26" s="64"/>
      <c r="K26" s="64"/>
      <c r="L26" s="64"/>
      <c r="M26" s="64"/>
      <c r="N26" s="60">
        <f t="shared" si="3"/>
        <v>0</v>
      </c>
      <c r="O26" s="61">
        <f t="shared" si="4"/>
        <v>0</v>
      </c>
      <c r="P26" s="62">
        <f t="shared" si="2"/>
        <v>0</v>
      </c>
    </row>
    <row r="27" spans="2:16" ht="15">
      <c r="B27" s="57">
        <v>25</v>
      </c>
      <c r="C27" s="64"/>
      <c r="D27" s="64" t="s">
        <v>17</v>
      </c>
      <c r="E27" s="65"/>
      <c r="F27" s="65"/>
      <c r="G27" s="67"/>
      <c r="H27" s="64"/>
      <c r="I27" s="64"/>
      <c r="J27" s="64"/>
      <c r="K27" s="64"/>
      <c r="L27" s="64"/>
      <c r="M27" s="64"/>
      <c r="N27" s="60">
        <f t="shared" si="3"/>
        <v>0</v>
      </c>
      <c r="O27" s="61">
        <f t="shared" si="4"/>
        <v>0</v>
      </c>
      <c r="P27" s="62">
        <f t="shared" si="2"/>
        <v>0</v>
      </c>
    </row>
    <row r="28" spans="2:16" ht="15">
      <c r="B28" s="57">
        <v>26</v>
      </c>
      <c r="C28" s="64"/>
      <c r="D28" s="64" t="s">
        <v>17</v>
      </c>
      <c r="E28" s="65"/>
      <c r="F28" s="65"/>
      <c r="G28" s="66"/>
      <c r="H28" s="64"/>
      <c r="I28" s="64"/>
      <c r="J28" s="64"/>
      <c r="K28" s="64"/>
      <c r="L28" s="64"/>
      <c r="M28" s="64"/>
      <c r="N28" s="60">
        <f t="shared" si="3"/>
        <v>0</v>
      </c>
      <c r="O28" s="61">
        <f t="shared" si="4"/>
        <v>0</v>
      </c>
      <c r="P28" s="62">
        <f t="shared" si="2"/>
        <v>0</v>
      </c>
    </row>
    <row r="29" spans="2:16" ht="15">
      <c r="B29" s="57">
        <v>27</v>
      </c>
      <c r="C29" s="64"/>
      <c r="D29" s="64" t="s">
        <v>17</v>
      </c>
      <c r="E29" s="65"/>
      <c r="F29" s="65"/>
      <c r="G29" s="66"/>
      <c r="H29" s="64"/>
      <c r="I29" s="64"/>
      <c r="J29" s="64"/>
      <c r="K29" s="64"/>
      <c r="L29" s="64"/>
      <c r="M29" s="64"/>
      <c r="N29" s="60">
        <f t="shared" si="3"/>
        <v>0</v>
      </c>
      <c r="O29" s="61">
        <f t="shared" si="4"/>
        <v>0</v>
      </c>
      <c r="P29" s="62">
        <f t="shared" si="2"/>
        <v>0</v>
      </c>
    </row>
    <row r="30" spans="2:16" ht="15">
      <c r="B30" s="57">
        <v>28</v>
      </c>
      <c r="C30" s="64"/>
      <c r="D30" s="64" t="s">
        <v>17</v>
      </c>
      <c r="E30" s="65"/>
      <c r="F30" s="65"/>
      <c r="G30" s="66"/>
      <c r="H30" s="64"/>
      <c r="I30" s="64"/>
      <c r="J30" s="64"/>
      <c r="K30" s="64"/>
      <c r="L30" s="64"/>
      <c r="M30" s="64"/>
      <c r="N30" s="60">
        <f t="shared" si="3"/>
        <v>0</v>
      </c>
      <c r="O30" s="61">
        <f t="shared" si="4"/>
        <v>0</v>
      </c>
      <c r="P30" s="62">
        <f t="shared" si="2"/>
        <v>0</v>
      </c>
    </row>
    <row r="31" spans="2:16" ht="15">
      <c r="B31" s="57">
        <v>29</v>
      </c>
      <c r="C31" s="64"/>
      <c r="D31" s="64" t="s">
        <v>17</v>
      </c>
      <c r="E31" s="65"/>
      <c r="F31" s="65"/>
      <c r="G31" s="67"/>
      <c r="H31" s="64"/>
      <c r="I31" s="64"/>
      <c r="J31" s="64"/>
      <c r="K31" s="64"/>
      <c r="L31" s="64"/>
      <c r="M31" s="64"/>
      <c r="N31" s="60">
        <f t="shared" si="3"/>
        <v>0</v>
      </c>
      <c r="O31" s="61">
        <f t="shared" si="4"/>
        <v>0</v>
      </c>
      <c r="P31" s="62">
        <f t="shared" si="2"/>
        <v>0</v>
      </c>
    </row>
    <row r="32" spans="2:16" ht="15">
      <c r="B32" s="57">
        <v>30</v>
      </c>
      <c r="C32" s="64"/>
      <c r="D32" s="64" t="s">
        <v>17</v>
      </c>
      <c r="E32" s="65"/>
      <c r="F32" s="65"/>
      <c r="G32" s="66"/>
      <c r="H32" s="64"/>
      <c r="I32" s="64"/>
      <c r="J32" s="64"/>
      <c r="K32" s="64"/>
      <c r="L32" s="64"/>
      <c r="M32" s="64"/>
      <c r="N32" s="60">
        <f t="shared" si="3"/>
        <v>0</v>
      </c>
      <c r="O32" s="61">
        <f t="shared" si="4"/>
        <v>0</v>
      </c>
      <c r="P32" s="62">
        <f t="shared" si="2"/>
        <v>0</v>
      </c>
    </row>
    <row r="33" spans="2:16" ht="15">
      <c r="B33" s="57">
        <v>31</v>
      </c>
      <c r="C33" s="64"/>
      <c r="D33" s="64" t="s">
        <v>17</v>
      </c>
      <c r="E33" s="65"/>
      <c r="F33" s="65"/>
      <c r="G33" s="66"/>
      <c r="H33" s="64"/>
      <c r="I33" s="64"/>
      <c r="J33" s="64"/>
      <c r="K33" s="64"/>
      <c r="L33" s="64"/>
      <c r="M33" s="64"/>
      <c r="N33" s="60">
        <f t="shared" si="3"/>
        <v>0</v>
      </c>
      <c r="O33" s="61">
        <f t="shared" si="4"/>
        <v>0</v>
      </c>
      <c r="P33" s="62">
        <f t="shared" si="2"/>
        <v>0</v>
      </c>
    </row>
    <row r="34" spans="2:16" ht="15">
      <c r="B34" s="57">
        <v>32</v>
      </c>
      <c r="C34" s="64"/>
      <c r="D34" s="64" t="s">
        <v>17</v>
      </c>
      <c r="E34" s="65"/>
      <c r="F34" s="65"/>
      <c r="G34" s="66"/>
      <c r="H34" s="64"/>
      <c r="I34" s="64"/>
      <c r="J34" s="64"/>
      <c r="K34" s="64"/>
      <c r="L34" s="64"/>
      <c r="M34" s="64"/>
      <c r="N34" s="60">
        <f t="shared" si="3"/>
        <v>0</v>
      </c>
      <c r="O34" s="61">
        <f t="shared" si="4"/>
        <v>0</v>
      </c>
      <c r="P34" s="62">
        <f t="shared" si="2"/>
        <v>0</v>
      </c>
    </row>
    <row r="35" spans="2:16" ht="15">
      <c r="B35" s="57">
        <v>33</v>
      </c>
      <c r="C35" s="64"/>
      <c r="D35" s="64" t="s">
        <v>17</v>
      </c>
      <c r="E35" s="65"/>
      <c r="F35" s="65"/>
      <c r="G35" s="67"/>
      <c r="H35" s="64"/>
      <c r="I35" s="64"/>
      <c r="J35" s="64"/>
      <c r="K35" s="64"/>
      <c r="L35" s="64"/>
      <c r="M35" s="64"/>
      <c r="N35" s="60">
        <f t="shared" si="3"/>
        <v>0</v>
      </c>
      <c r="O35" s="61">
        <f t="shared" si="4"/>
        <v>0</v>
      </c>
      <c r="P35" s="62">
        <f t="shared" si="2"/>
        <v>0</v>
      </c>
    </row>
    <row r="36" spans="2:16" ht="15">
      <c r="B36" s="57">
        <v>34</v>
      </c>
      <c r="C36" s="64"/>
      <c r="D36" s="64" t="s">
        <v>17</v>
      </c>
      <c r="E36" s="65"/>
      <c r="F36" s="65"/>
      <c r="G36" s="66"/>
      <c r="H36" s="64"/>
      <c r="I36" s="64"/>
      <c r="J36" s="64"/>
      <c r="K36" s="64"/>
      <c r="L36" s="64"/>
      <c r="M36" s="64"/>
      <c r="N36" s="60">
        <f t="shared" si="3"/>
        <v>0</v>
      </c>
      <c r="O36" s="61">
        <f t="shared" si="4"/>
        <v>0</v>
      </c>
      <c r="P36" s="62">
        <f t="shared" si="2"/>
        <v>0</v>
      </c>
    </row>
    <row r="37" spans="2:16" ht="15">
      <c r="B37" s="57">
        <v>35</v>
      </c>
      <c r="C37" s="64"/>
      <c r="D37" s="64" t="s">
        <v>17</v>
      </c>
      <c r="E37" s="65"/>
      <c r="F37" s="65"/>
      <c r="G37" s="66"/>
      <c r="H37" s="64"/>
      <c r="I37" s="64"/>
      <c r="J37" s="64"/>
      <c r="K37" s="64"/>
      <c r="L37" s="64"/>
      <c r="M37" s="64"/>
      <c r="N37" s="60">
        <f t="shared" si="3"/>
        <v>0</v>
      </c>
      <c r="O37" s="61">
        <f t="shared" si="4"/>
        <v>0</v>
      </c>
      <c r="P37" s="62">
        <f t="shared" si="2"/>
        <v>0</v>
      </c>
    </row>
    <row r="38" spans="2:16" ht="15">
      <c r="B38" s="57">
        <v>36</v>
      </c>
      <c r="C38" s="64"/>
      <c r="D38" s="64" t="s">
        <v>17</v>
      </c>
      <c r="E38" s="65"/>
      <c r="F38" s="65"/>
      <c r="G38" s="66"/>
      <c r="H38" s="64"/>
      <c r="I38" s="64"/>
      <c r="J38" s="64"/>
      <c r="K38" s="64"/>
      <c r="L38" s="64"/>
      <c r="M38" s="64"/>
      <c r="N38" s="60">
        <f t="shared" si="3"/>
        <v>0</v>
      </c>
      <c r="O38" s="61">
        <f t="shared" si="4"/>
        <v>0</v>
      </c>
      <c r="P38" s="62">
        <f t="shared" si="2"/>
        <v>0</v>
      </c>
    </row>
    <row r="39" spans="2:16" ht="15">
      <c r="B39" s="57">
        <v>37</v>
      </c>
      <c r="C39" s="64"/>
      <c r="D39" s="64" t="s">
        <v>17</v>
      </c>
      <c r="E39" s="65"/>
      <c r="F39" s="65"/>
      <c r="G39" s="67"/>
      <c r="H39" s="64"/>
      <c r="I39" s="64"/>
      <c r="J39" s="64"/>
      <c r="K39" s="64"/>
      <c r="L39" s="64"/>
      <c r="M39" s="64"/>
      <c r="N39" s="60">
        <f t="shared" si="3"/>
        <v>0</v>
      </c>
      <c r="O39" s="61">
        <f t="shared" si="4"/>
        <v>0</v>
      </c>
      <c r="P39" s="62">
        <f t="shared" si="2"/>
        <v>0</v>
      </c>
    </row>
    <row r="40" spans="2:16" ht="15">
      <c r="B40" s="57">
        <v>38</v>
      </c>
      <c r="C40" s="64"/>
      <c r="D40" s="64" t="s">
        <v>17</v>
      </c>
      <c r="E40" s="65"/>
      <c r="F40" s="65"/>
      <c r="G40" s="66"/>
      <c r="H40" s="64"/>
      <c r="I40" s="64"/>
      <c r="J40" s="64"/>
      <c r="K40" s="64"/>
      <c r="L40" s="64"/>
      <c r="M40" s="64"/>
      <c r="N40" s="60">
        <f t="shared" si="3"/>
        <v>0</v>
      </c>
      <c r="O40" s="61">
        <f t="shared" si="4"/>
        <v>0</v>
      </c>
      <c r="P40" s="62">
        <f t="shared" si="2"/>
        <v>0</v>
      </c>
    </row>
    <row r="41" spans="2:16" ht="15">
      <c r="B41" s="57">
        <v>39</v>
      </c>
      <c r="C41" s="64"/>
      <c r="D41" s="64" t="s">
        <v>17</v>
      </c>
      <c r="E41" s="65"/>
      <c r="F41" s="65"/>
      <c r="G41" s="66"/>
      <c r="H41" s="64"/>
      <c r="I41" s="64"/>
      <c r="J41" s="64"/>
      <c r="K41" s="64"/>
      <c r="L41" s="64"/>
      <c r="M41" s="64"/>
      <c r="N41" s="60">
        <f t="shared" si="3"/>
        <v>0</v>
      </c>
      <c r="O41" s="61">
        <f t="shared" si="4"/>
        <v>0</v>
      </c>
      <c r="P41" s="62">
        <f t="shared" si="2"/>
        <v>0</v>
      </c>
    </row>
  </sheetData>
  <sheetProtection/>
  <mergeCells count="1">
    <mergeCell ref="B1:P1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C1:O14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5.57421875" style="0" customWidth="1"/>
    <col min="4" max="4" width="6.8515625" style="0" customWidth="1"/>
    <col min="5" max="5" width="7.140625" style="0" customWidth="1"/>
    <col min="6" max="6" width="24.00390625" style="0" customWidth="1"/>
    <col min="7" max="7" width="20.421875" style="0" customWidth="1"/>
    <col min="8" max="8" width="7.7109375" style="1" customWidth="1"/>
    <col min="9" max="9" width="7.28125" style="0" customWidth="1"/>
    <col min="13" max="13" width="14.140625" style="0" customWidth="1"/>
  </cols>
  <sheetData>
    <row r="1" spans="3:15" ht="34.5" customHeight="1">
      <c r="C1" s="128" t="s">
        <v>48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3:15" ht="15">
      <c r="C2" s="5" t="s">
        <v>3</v>
      </c>
      <c r="D2" s="5" t="s">
        <v>1</v>
      </c>
      <c r="E2" s="5" t="s">
        <v>2</v>
      </c>
      <c r="F2" s="5" t="s">
        <v>0</v>
      </c>
      <c r="G2" s="20" t="s">
        <v>28</v>
      </c>
      <c r="H2" s="12" t="s">
        <v>14</v>
      </c>
      <c r="I2" s="11" t="s">
        <v>10</v>
      </c>
      <c r="J2" s="5" t="s">
        <v>4</v>
      </c>
      <c r="K2" s="5" t="s">
        <v>5</v>
      </c>
      <c r="L2" s="5" t="s">
        <v>6</v>
      </c>
      <c r="M2" s="24" t="s">
        <v>50</v>
      </c>
      <c r="N2" s="6" t="s">
        <v>30</v>
      </c>
      <c r="O2" s="8" t="s">
        <v>12</v>
      </c>
    </row>
    <row r="3" spans="3:15" ht="15">
      <c r="C3" s="15">
        <v>1</v>
      </c>
      <c r="D3" s="15">
        <f>'ELIM GR C'!C4</f>
        <v>2100</v>
      </c>
      <c r="E3" s="15" t="str">
        <f>'ELIM GR C'!D4</f>
        <v>C</v>
      </c>
      <c r="F3" s="16" t="str">
        <f>'ELIM GR C'!E4</f>
        <v>SOULE ELKE</v>
      </c>
      <c r="G3" s="16" t="str">
        <f>'ELIM GR C'!F4</f>
        <v>HELIOSS OLSZTYN</v>
      </c>
      <c r="H3" s="12">
        <f>'ELIM GR C'!O4</f>
        <v>1159</v>
      </c>
      <c r="I3" s="10">
        <f>'ELIM GR C'!G4</f>
        <v>10</v>
      </c>
      <c r="J3" s="4">
        <v>203</v>
      </c>
      <c r="K3" s="4">
        <v>158</v>
      </c>
      <c r="L3" s="4">
        <v>184</v>
      </c>
      <c r="M3" s="25">
        <f>'ELIM GR C'!N4+(J3+K3+L3)</f>
        <v>1644</v>
      </c>
      <c r="N3" s="7">
        <f aca="true" t="shared" si="0" ref="N3:N14">SUM(J3:L3)+(I3*3)+H3</f>
        <v>1734</v>
      </c>
      <c r="O3" s="9">
        <f>SUM(M3)/9</f>
        <v>182.66666666666666</v>
      </c>
    </row>
    <row r="4" spans="3:15" ht="15">
      <c r="C4" s="15">
        <v>2</v>
      </c>
      <c r="D4" s="15">
        <f>'ELIM GR C'!C3</f>
        <v>225</v>
      </c>
      <c r="E4" s="15" t="str">
        <f>'ELIM GR C'!D3</f>
        <v>C</v>
      </c>
      <c r="F4" s="16" t="str">
        <f>'ELIM GR C'!E3</f>
        <v>RYBICKA JOANNA</v>
      </c>
      <c r="G4" s="16" t="str">
        <f>'ELIM GR C'!F3</f>
        <v>TS UNISOFT GDYNIA</v>
      </c>
      <c r="H4" s="12">
        <f>'ELIM GR C'!O3</f>
        <v>1201</v>
      </c>
      <c r="I4" s="10">
        <f>'ELIM GR C'!G3</f>
        <v>10</v>
      </c>
      <c r="J4" s="4">
        <v>148</v>
      </c>
      <c r="K4" s="4">
        <v>164</v>
      </c>
      <c r="L4" s="4">
        <v>163</v>
      </c>
      <c r="M4" s="25">
        <f>'ELIM GR C'!N3+(J4+K4+L4)</f>
        <v>1616</v>
      </c>
      <c r="N4" s="7">
        <f t="shared" si="0"/>
        <v>1706</v>
      </c>
      <c r="O4" s="9">
        <f aca="true" t="shared" si="1" ref="O4:O14">SUM(M4)/9</f>
        <v>179.55555555555554</v>
      </c>
    </row>
    <row r="5" spans="3:15" ht="15">
      <c r="C5" s="15">
        <v>3</v>
      </c>
      <c r="D5" s="15">
        <f>'ELIM GR C'!C9</f>
        <v>2022</v>
      </c>
      <c r="E5" s="15" t="str">
        <f>'ELIM GR C'!D9</f>
        <v>C</v>
      </c>
      <c r="F5" s="16" t="str">
        <f>'ELIM GR C'!E9</f>
        <v>HULECKA AGNIESZKA</v>
      </c>
      <c r="G5" s="16" t="str">
        <f>'ELIM GR C'!F9</f>
        <v>MK BOWLING SŁUPSK</v>
      </c>
      <c r="H5" s="12">
        <f>'ELIM GR C'!O9</f>
        <v>1059</v>
      </c>
      <c r="I5" s="10">
        <f>'ELIM GR C'!G9</f>
        <v>10</v>
      </c>
      <c r="J5" s="4">
        <v>213</v>
      </c>
      <c r="K5" s="4">
        <v>185</v>
      </c>
      <c r="L5" s="4">
        <v>171</v>
      </c>
      <c r="M5" s="25">
        <f>'ELIM GR C'!N9+(J5+K5+L5)</f>
        <v>1568</v>
      </c>
      <c r="N5" s="7">
        <f t="shared" si="0"/>
        <v>1658</v>
      </c>
      <c r="O5" s="9">
        <f t="shared" si="1"/>
        <v>174.22222222222223</v>
      </c>
    </row>
    <row r="6" spans="3:15" ht="15">
      <c r="C6" s="15">
        <v>4</v>
      </c>
      <c r="D6" s="15">
        <f>'ELIM GR C'!C5</f>
        <v>1597</v>
      </c>
      <c r="E6" s="15" t="str">
        <f>'ELIM GR C'!D5</f>
        <v>C</v>
      </c>
      <c r="F6" s="16" t="str">
        <f>'ELIM GR C'!E5</f>
        <v>LANGOWSKA ELA</v>
      </c>
      <c r="G6" s="16" t="str">
        <f>'ELIM GR C'!F5</f>
        <v>DARIO BOWLING</v>
      </c>
      <c r="H6" s="12">
        <f>'ELIM GR C'!O5</f>
        <v>1132</v>
      </c>
      <c r="I6" s="10">
        <f>'ELIM GR C'!G5</f>
        <v>10</v>
      </c>
      <c r="J6" s="4">
        <v>142</v>
      </c>
      <c r="K6" s="4">
        <v>156</v>
      </c>
      <c r="L6" s="4">
        <v>153</v>
      </c>
      <c r="M6" s="25">
        <f>'ELIM GR C'!N5+(J6+K6+L6)</f>
        <v>1523</v>
      </c>
      <c r="N6" s="7">
        <f t="shared" si="0"/>
        <v>1613</v>
      </c>
      <c r="O6" s="9">
        <f t="shared" si="1"/>
        <v>169.22222222222223</v>
      </c>
    </row>
    <row r="7" spans="3:15" ht="15">
      <c r="C7" s="15">
        <v>5</v>
      </c>
      <c r="D7" s="15">
        <f>'ELIM GR C'!C6</f>
        <v>2242</v>
      </c>
      <c r="E7" s="15" t="str">
        <f>'ELIM GR C'!D6</f>
        <v>C</v>
      </c>
      <c r="F7" s="16" t="str">
        <f>'ELIM GR C'!E6</f>
        <v>ZAWADZKI JÓZEF</v>
      </c>
      <c r="G7" s="16" t="str">
        <f>'ELIM GR C'!F6</f>
        <v>SSB SUWAŁKI</v>
      </c>
      <c r="H7" s="12">
        <f>'ELIM GR C'!O6</f>
        <v>1110</v>
      </c>
      <c r="I7" s="10">
        <f>'ELIM GR C'!G6</f>
        <v>5</v>
      </c>
      <c r="J7" s="4">
        <v>193</v>
      </c>
      <c r="K7" s="4">
        <v>154</v>
      </c>
      <c r="L7" s="4">
        <v>140</v>
      </c>
      <c r="M7" s="25">
        <f>'ELIM GR C'!N6+(J7+K7+L7)</f>
        <v>1567</v>
      </c>
      <c r="N7" s="7">
        <f t="shared" si="0"/>
        <v>1612</v>
      </c>
      <c r="O7" s="9">
        <f t="shared" si="1"/>
        <v>174.11111111111111</v>
      </c>
    </row>
    <row r="8" spans="3:15" ht="15">
      <c r="C8" s="15">
        <v>6</v>
      </c>
      <c r="D8" s="15">
        <f>'ELIM GR C'!C8</f>
        <v>2050</v>
      </c>
      <c r="E8" s="15" t="str">
        <f>'ELIM GR C'!D8</f>
        <v>C</v>
      </c>
      <c r="F8" s="16" t="str">
        <f>'ELIM GR C'!E8</f>
        <v>FRYDRYCH LILLA</v>
      </c>
      <c r="G8" s="16" t="str">
        <f>'ELIM GR C'!F8</f>
        <v>SSB SUWAŁKI</v>
      </c>
      <c r="H8" s="12">
        <f>'ELIM GR C'!O8</f>
        <v>1073</v>
      </c>
      <c r="I8" s="10">
        <f>'ELIM GR C'!G8</f>
        <v>10</v>
      </c>
      <c r="J8" s="4">
        <v>179</v>
      </c>
      <c r="K8" s="4">
        <v>147</v>
      </c>
      <c r="L8" s="4">
        <v>133</v>
      </c>
      <c r="M8" s="25">
        <f>'ELIM GR C'!N8+(J8+K8+L8)</f>
        <v>1472</v>
      </c>
      <c r="N8" s="7">
        <f t="shared" si="0"/>
        <v>1562</v>
      </c>
      <c r="O8" s="9">
        <f t="shared" si="1"/>
        <v>163.55555555555554</v>
      </c>
    </row>
    <row r="9" spans="3:15" ht="15">
      <c r="C9" s="15">
        <v>7</v>
      </c>
      <c r="D9" s="15">
        <f>'ELIM GR C'!C7</f>
        <v>9457</v>
      </c>
      <c r="E9" s="15" t="str">
        <f>'ELIM GR C'!D7</f>
        <v>C</v>
      </c>
      <c r="F9" s="16" t="str">
        <f>'ELIM GR C'!E7</f>
        <v>GACKOWSKA MIRKA</v>
      </c>
      <c r="G9" s="16" t="str">
        <f>'ELIM GR C'!F7</f>
        <v>FUN GRUDZIĄDZ</v>
      </c>
      <c r="H9" s="12">
        <f>'ELIM GR C'!O7</f>
        <v>1092</v>
      </c>
      <c r="I9" s="10">
        <f>'ELIM GR C'!G7</f>
        <v>10</v>
      </c>
      <c r="J9" s="4">
        <v>134</v>
      </c>
      <c r="K9" s="4">
        <v>165</v>
      </c>
      <c r="L9" s="4">
        <v>135</v>
      </c>
      <c r="M9" s="25">
        <f>'ELIM GR C'!N7+(J9+K9+L9)</f>
        <v>1466</v>
      </c>
      <c r="N9" s="7">
        <f t="shared" si="0"/>
        <v>1556</v>
      </c>
      <c r="O9" s="9">
        <f t="shared" si="1"/>
        <v>162.88888888888889</v>
      </c>
    </row>
    <row r="10" spans="3:15" ht="15">
      <c r="C10" s="15">
        <v>8</v>
      </c>
      <c r="D10" s="74">
        <v>741</v>
      </c>
      <c r="E10" s="74" t="s">
        <v>17</v>
      </c>
      <c r="F10" s="75" t="s">
        <v>123</v>
      </c>
      <c r="G10" s="75" t="s">
        <v>59</v>
      </c>
      <c r="H10" s="12">
        <v>1030</v>
      </c>
      <c r="I10" s="10">
        <f>'ELIM GR C'!G13</f>
        <v>10</v>
      </c>
      <c r="J10" s="4">
        <v>128</v>
      </c>
      <c r="K10" s="4">
        <v>143</v>
      </c>
      <c r="L10" s="4">
        <v>126</v>
      </c>
      <c r="M10" s="25">
        <f>'ELIM GR C'!N13+(J10+K10+L10)</f>
        <v>1326</v>
      </c>
      <c r="N10" s="7">
        <f t="shared" si="0"/>
        <v>1457</v>
      </c>
      <c r="O10" s="9">
        <f t="shared" si="1"/>
        <v>147.33333333333334</v>
      </c>
    </row>
    <row r="11" spans="3:15" ht="15">
      <c r="C11" s="15">
        <v>9</v>
      </c>
      <c r="D11" s="74"/>
      <c r="E11" s="86" t="s">
        <v>17</v>
      </c>
      <c r="F11" s="87" t="s">
        <v>118</v>
      </c>
      <c r="G11" s="75"/>
      <c r="H11" s="12">
        <v>1020</v>
      </c>
      <c r="I11" s="10">
        <f>'ELIM GR C'!G12</f>
        <v>10</v>
      </c>
      <c r="J11" s="4">
        <v>109</v>
      </c>
      <c r="K11" s="4">
        <v>116</v>
      </c>
      <c r="L11" s="4">
        <v>141</v>
      </c>
      <c r="M11" s="25">
        <f>'ELIM GR C'!N12+(J11+K11+L11)</f>
        <v>1333</v>
      </c>
      <c r="N11" s="7">
        <f t="shared" si="0"/>
        <v>1416</v>
      </c>
      <c r="O11" s="9">
        <f t="shared" si="1"/>
        <v>148.11111111111111</v>
      </c>
    </row>
    <row r="12" spans="3:15" ht="15">
      <c r="C12" s="15">
        <v>10</v>
      </c>
      <c r="D12" s="15">
        <f>'ELIM GR C'!C10</f>
        <v>2253</v>
      </c>
      <c r="E12" s="15" t="str">
        <f>'ELIM GR C'!D10</f>
        <v>C</v>
      </c>
      <c r="F12" s="16" t="str">
        <f>'ELIM GR C'!E10</f>
        <v>KOZIKOWSKI PRZEMEK</v>
      </c>
      <c r="G12" s="16" t="str">
        <f>'ELIM GR C'!F10</f>
        <v>HELIOSS OLSZTYN</v>
      </c>
      <c r="H12" s="80">
        <f>'ELIM GR C'!O10</f>
        <v>1056</v>
      </c>
      <c r="I12" s="10">
        <f>'ELIM GR C'!G10</f>
        <v>0</v>
      </c>
      <c r="J12" s="4">
        <v>0</v>
      </c>
      <c r="K12" s="4">
        <v>0</v>
      </c>
      <c r="L12" s="4">
        <v>0</v>
      </c>
      <c r="M12" s="25">
        <f>'ELIM GR C'!N10+(J12+K12+L12)</f>
        <v>1056</v>
      </c>
      <c r="N12" s="7">
        <f t="shared" si="0"/>
        <v>1056</v>
      </c>
      <c r="O12" s="9">
        <f t="shared" si="1"/>
        <v>117.33333333333333</v>
      </c>
    </row>
    <row r="13" spans="3:15" ht="15">
      <c r="C13" s="15">
        <v>11</v>
      </c>
      <c r="D13" s="15">
        <f>'ELIM GR C'!C11</f>
        <v>9457</v>
      </c>
      <c r="E13" s="15" t="str">
        <f>'ELIM GR C'!D11</f>
        <v>C</v>
      </c>
      <c r="F13" s="16" t="str">
        <f>'ELIM GR C'!E11</f>
        <v>KACHELSKI BARTEK</v>
      </c>
      <c r="G13" s="16" t="str">
        <f>'ELIM GR C'!F11</f>
        <v>ŁKB ŁODŹ</v>
      </c>
      <c r="H13" s="80">
        <f>'ELIM GR C'!O11</f>
        <v>1050</v>
      </c>
      <c r="I13" s="10">
        <f>'ELIM GR C'!G11</f>
        <v>0</v>
      </c>
      <c r="J13" s="4">
        <v>0</v>
      </c>
      <c r="K13" s="4">
        <v>0</v>
      </c>
      <c r="L13" s="4">
        <v>0</v>
      </c>
      <c r="M13" s="25">
        <f>'ELIM GR C'!N11+(J13+K13+L13)</f>
        <v>1050</v>
      </c>
      <c r="N13" s="7">
        <f t="shared" si="0"/>
        <v>1050</v>
      </c>
      <c r="O13" s="9">
        <f t="shared" si="1"/>
        <v>116.66666666666667</v>
      </c>
    </row>
    <row r="14" spans="3:15" ht="15">
      <c r="C14" s="15">
        <v>12</v>
      </c>
      <c r="D14" s="14"/>
      <c r="E14" s="14"/>
      <c r="F14" s="17"/>
      <c r="G14" s="17"/>
      <c r="H14" s="14"/>
      <c r="I14" s="10">
        <v>0</v>
      </c>
      <c r="J14" s="4"/>
      <c r="K14" s="4"/>
      <c r="L14" s="4"/>
      <c r="M14" s="25">
        <f>'ELIM GR C'!N14+(J14+K14+L14)</f>
        <v>927</v>
      </c>
      <c r="N14" s="7">
        <f t="shared" si="0"/>
        <v>0</v>
      </c>
      <c r="O14" s="9">
        <f t="shared" si="1"/>
        <v>103</v>
      </c>
    </row>
  </sheetData>
  <sheetProtection/>
  <mergeCells count="1">
    <mergeCell ref="C1:O1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O10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7.140625" style="0" customWidth="1"/>
    <col min="5" max="6" width="20.421875" style="0" customWidth="1"/>
    <col min="7" max="7" width="7.7109375" style="1" customWidth="1"/>
    <col min="8" max="8" width="7.28125" style="0" customWidth="1"/>
    <col min="13" max="13" width="23.140625" style="0" customWidth="1"/>
    <col min="14" max="14" width="15.140625" style="0" customWidth="1"/>
    <col min="15" max="15" width="15.57421875" style="0" customWidth="1"/>
  </cols>
  <sheetData>
    <row r="1" spans="2:15" ht="34.5" customHeight="1">
      <c r="B1" s="129" t="s">
        <v>49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2:15" ht="15">
      <c r="B2" s="5" t="s">
        <v>3</v>
      </c>
      <c r="C2" s="5" t="s">
        <v>1</v>
      </c>
      <c r="D2" s="5" t="s">
        <v>2</v>
      </c>
      <c r="E2" s="5" t="s">
        <v>0</v>
      </c>
      <c r="F2" s="20" t="s">
        <v>28</v>
      </c>
      <c r="G2" s="12" t="s">
        <v>30</v>
      </c>
      <c r="H2" s="11" t="s">
        <v>10</v>
      </c>
      <c r="I2" s="5" t="s">
        <v>4</v>
      </c>
      <c r="J2" s="5" t="s">
        <v>5</v>
      </c>
      <c r="K2" s="5" t="s">
        <v>6</v>
      </c>
      <c r="L2" s="18" t="s">
        <v>27</v>
      </c>
      <c r="M2" s="24" t="s">
        <v>124</v>
      </c>
      <c r="N2" s="22" t="s">
        <v>38</v>
      </c>
      <c r="O2" s="8" t="s">
        <v>39</v>
      </c>
    </row>
    <row r="3" spans="2:15" ht="15">
      <c r="B3" s="15">
        <v>1</v>
      </c>
      <c r="C3" s="15">
        <f>'PÓŁFI GR C'!D4</f>
        <v>225</v>
      </c>
      <c r="D3" s="15" t="str">
        <f>'PÓŁFI GR C'!E4</f>
        <v>C</v>
      </c>
      <c r="E3" s="16" t="str">
        <f>'PÓŁFI GR C'!F4</f>
        <v>RYBICKA JOANNA</v>
      </c>
      <c r="F3" s="16" t="str">
        <f>'PÓŁFI GR C'!G4</f>
        <v>TS UNISOFT GDYNIA</v>
      </c>
      <c r="G3" s="12">
        <f>'PÓŁFI GR C'!N4</f>
        <v>1706</v>
      </c>
      <c r="H3" s="10">
        <f>'PÓŁFI GR C'!I4</f>
        <v>10</v>
      </c>
      <c r="I3" s="4">
        <v>190</v>
      </c>
      <c r="J3" s="4">
        <v>161</v>
      </c>
      <c r="K3" s="4">
        <v>174</v>
      </c>
      <c r="L3" s="19">
        <f>'PÓŁFI GR C'!M4+(I3+J3+K3)</f>
        <v>2141</v>
      </c>
      <c r="M3" s="25">
        <f aca="true" t="shared" si="0" ref="M3:M10">SUM(I3:K3)+(H3*3)+G3</f>
        <v>2261</v>
      </c>
      <c r="N3" s="23">
        <f>SUM(I3+J3+K3)/3</f>
        <v>175</v>
      </c>
      <c r="O3" s="9">
        <f>SUM(L3)/12</f>
        <v>178.41666666666666</v>
      </c>
    </row>
    <row r="4" spans="2:15" ht="15">
      <c r="B4" s="15">
        <v>2</v>
      </c>
      <c r="C4" s="15">
        <f>'PÓŁFI GR C'!D3</f>
        <v>2100</v>
      </c>
      <c r="D4" s="15" t="str">
        <f>'PÓŁFI GR C'!E3</f>
        <v>C</v>
      </c>
      <c r="E4" s="16" t="str">
        <f>'PÓŁFI GR C'!F3</f>
        <v>SOULE ELKE</v>
      </c>
      <c r="F4" s="16" t="str">
        <f>'PÓŁFI GR C'!G3</f>
        <v>HELIOSS OLSZTYN</v>
      </c>
      <c r="G4" s="80">
        <f>'PÓŁFI GR C'!N3</f>
        <v>1734</v>
      </c>
      <c r="H4" s="10">
        <f>'PÓŁFI GR C'!I3</f>
        <v>10</v>
      </c>
      <c r="I4" s="4">
        <v>158</v>
      </c>
      <c r="J4" s="4">
        <v>159</v>
      </c>
      <c r="K4" s="4">
        <v>167</v>
      </c>
      <c r="L4" s="19">
        <f>'PÓŁFI GR C'!M3+(I4+J4+K4)</f>
        <v>2128</v>
      </c>
      <c r="M4" s="90">
        <f t="shared" si="0"/>
        <v>2248</v>
      </c>
      <c r="N4" s="23">
        <f aca="true" t="shared" si="1" ref="N4:N10">SUM(I4+J4+K4)/3</f>
        <v>161.33333333333334</v>
      </c>
      <c r="O4" s="9">
        <f aca="true" t="shared" si="2" ref="O4:O10">SUM(L4)/12</f>
        <v>177.33333333333334</v>
      </c>
    </row>
    <row r="5" spans="2:15" ht="15">
      <c r="B5" s="15">
        <v>3</v>
      </c>
      <c r="C5" s="15">
        <f>'PÓŁFI GR C'!D7</f>
        <v>2242</v>
      </c>
      <c r="D5" s="15" t="str">
        <f>'PÓŁFI GR C'!E7</f>
        <v>C</v>
      </c>
      <c r="E5" s="16" t="str">
        <f>'PÓŁFI GR C'!F7</f>
        <v>ZAWADZKI JÓZEF</v>
      </c>
      <c r="F5" s="16" t="str">
        <f>'PÓŁFI GR C'!G7</f>
        <v>SSB SUWAŁKI</v>
      </c>
      <c r="G5" s="80">
        <f>'PÓŁFI GR C'!N7</f>
        <v>1612</v>
      </c>
      <c r="H5" s="10">
        <f>'PÓŁFI GR C'!I7</f>
        <v>5</v>
      </c>
      <c r="I5" s="4">
        <v>203</v>
      </c>
      <c r="J5" s="4">
        <v>172</v>
      </c>
      <c r="K5" s="4">
        <v>176</v>
      </c>
      <c r="L5" s="19">
        <f>'PÓŁFI GR C'!M7+(I5+J5+K5)</f>
        <v>2118</v>
      </c>
      <c r="M5" s="90">
        <f t="shared" si="0"/>
        <v>2178</v>
      </c>
      <c r="N5" s="23">
        <f t="shared" si="1"/>
        <v>183.66666666666666</v>
      </c>
      <c r="O5" s="9">
        <f t="shared" si="2"/>
        <v>176.5</v>
      </c>
    </row>
    <row r="6" spans="2:15" ht="15">
      <c r="B6" s="15">
        <v>4</v>
      </c>
      <c r="C6" s="15">
        <f>'PÓŁFI GR C'!D5</f>
        <v>2022</v>
      </c>
      <c r="D6" s="15" t="str">
        <f>'PÓŁFI GR C'!E5</f>
        <v>C</v>
      </c>
      <c r="E6" s="16" t="str">
        <f>'PÓŁFI GR C'!F5</f>
        <v>HULECKA AGNIESZKA</v>
      </c>
      <c r="F6" s="16" t="str">
        <f>'PÓŁFI GR C'!G5</f>
        <v>MK BOWLING SŁUPSK</v>
      </c>
      <c r="G6" s="80">
        <f>'PÓŁFI GR C'!N5</f>
        <v>1658</v>
      </c>
      <c r="H6" s="10">
        <f>'PÓŁFI GR C'!I5</f>
        <v>10</v>
      </c>
      <c r="I6" s="4">
        <v>134</v>
      </c>
      <c r="J6" s="4">
        <v>199</v>
      </c>
      <c r="K6" s="4">
        <v>144</v>
      </c>
      <c r="L6" s="19">
        <f>'PÓŁFI GR C'!M5+(I6+J6+K6)</f>
        <v>2045</v>
      </c>
      <c r="M6" s="90">
        <f t="shared" si="0"/>
        <v>2165</v>
      </c>
      <c r="N6" s="23">
        <f t="shared" si="1"/>
        <v>159</v>
      </c>
      <c r="O6" s="9">
        <f t="shared" si="2"/>
        <v>170.41666666666666</v>
      </c>
    </row>
    <row r="7" spans="2:15" ht="15">
      <c r="B7" s="15">
        <v>5</v>
      </c>
      <c r="C7" s="15">
        <f>'PÓŁFI GR C'!D6</f>
        <v>1597</v>
      </c>
      <c r="D7" s="15" t="str">
        <f>'PÓŁFI GR C'!E6</f>
        <v>C</v>
      </c>
      <c r="E7" s="16" t="str">
        <f>'PÓŁFI GR C'!F6</f>
        <v>LANGOWSKA ELA</v>
      </c>
      <c r="F7" s="16" t="str">
        <f>'PÓŁFI GR C'!G6</f>
        <v>DARIO BOWLING</v>
      </c>
      <c r="G7" s="80">
        <f>'PÓŁFI GR C'!N6</f>
        <v>1613</v>
      </c>
      <c r="H7" s="10">
        <f>'PÓŁFI GR C'!I6</f>
        <v>10</v>
      </c>
      <c r="I7" s="4">
        <v>180</v>
      </c>
      <c r="J7" s="4">
        <v>139</v>
      </c>
      <c r="K7" s="4">
        <v>156</v>
      </c>
      <c r="L7" s="19">
        <f>'PÓŁFI GR C'!M6+(I7+J7+K7)</f>
        <v>1998</v>
      </c>
      <c r="M7" s="90">
        <f t="shared" si="0"/>
        <v>2118</v>
      </c>
      <c r="N7" s="23">
        <f t="shared" si="1"/>
        <v>158.33333333333334</v>
      </c>
      <c r="O7" s="9">
        <f t="shared" si="2"/>
        <v>166.5</v>
      </c>
    </row>
    <row r="8" spans="2:15" ht="15">
      <c r="B8" s="15">
        <v>6</v>
      </c>
      <c r="C8" s="15">
        <f>'PÓŁFI GR C'!D8</f>
        <v>2050</v>
      </c>
      <c r="D8" s="15" t="str">
        <f>'PÓŁFI GR C'!E8</f>
        <v>C</v>
      </c>
      <c r="E8" s="16" t="str">
        <f>'PÓŁFI GR C'!F8</f>
        <v>FRYDRYCH LILLA</v>
      </c>
      <c r="F8" s="16" t="str">
        <f>'PÓŁFI GR C'!G8</f>
        <v>SSB SUWAŁKI</v>
      </c>
      <c r="G8" s="80">
        <f>'PÓŁFI GR C'!N8</f>
        <v>1562</v>
      </c>
      <c r="H8" s="10">
        <f>'PÓŁFI GR C'!I8</f>
        <v>10</v>
      </c>
      <c r="I8" s="4">
        <v>156</v>
      </c>
      <c r="J8" s="4">
        <v>146</v>
      </c>
      <c r="K8" s="4">
        <v>168</v>
      </c>
      <c r="L8" s="19">
        <f>'PÓŁFI GR C'!M8+(I8+J8+K8)</f>
        <v>1942</v>
      </c>
      <c r="M8" s="90">
        <f t="shared" si="0"/>
        <v>2062</v>
      </c>
      <c r="N8" s="23">
        <f t="shared" si="1"/>
        <v>156.66666666666666</v>
      </c>
      <c r="O8" s="9">
        <f t="shared" si="2"/>
        <v>161.83333333333334</v>
      </c>
    </row>
    <row r="9" spans="2:15" ht="15">
      <c r="B9" s="15">
        <v>7</v>
      </c>
      <c r="C9" s="15">
        <f>'PÓŁFI GR C'!D9</f>
        <v>9457</v>
      </c>
      <c r="D9" s="15" t="str">
        <f>'PÓŁFI GR C'!E9</f>
        <v>C</v>
      </c>
      <c r="E9" s="16" t="str">
        <f>'PÓŁFI GR C'!F9</f>
        <v>GACKOWSKA MIRKA</v>
      </c>
      <c r="F9" s="16" t="str">
        <f>'PÓŁFI GR C'!G9</f>
        <v>FUN GRUDZIĄDZ</v>
      </c>
      <c r="G9" s="80">
        <f>'PÓŁFI GR C'!N9</f>
        <v>1556</v>
      </c>
      <c r="H9" s="10">
        <f>'PÓŁFI GR C'!I9</f>
        <v>10</v>
      </c>
      <c r="I9" s="4">
        <v>119</v>
      </c>
      <c r="J9" s="4">
        <v>153</v>
      </c>
      <c r="K9" s="4">
        <v>188</v>
      </c>
      <c r="L9" s="19">
        <f>'PÓŁFI GR C'!M9+(I9+J9+K9)</f>
        <v>1926</v>
      </c>
      <c r="M9" s="90">
        <f t="shared" si="0"/>
        <v>2046</v>
      </c>
      <c r="N9" s="23">
        <f t="shared" si="1"/>
        <v>153.33333333333334</v>
      </c>
      <c r="O9" s="9">
        <f t="shared" si="2"/>
        <v>160.5</v>
      </c>
    </row>
    <row r="10" spans="2:15" ht="15">
      <c r="B10" s="15">
        <v>8</v>
      </c>
      <c r="C10" s="15">
        <f>'PÓŁFI GR C'!D10</f>
        <v>741</v>
      </c>
      <c r="D10" s="15" t="str">
        <f>'PÓŁFI GR C'!E10</f>
        <v>C</v>
      </c>
      <c r="E10" s="16" t="str">
        <f>'PÓŁFI GR C'!F10</f>
        <v>SWINIARSKA JUSTYNA</v>
      </c>
      <c r="F10" s="16" t="str">
        <f>'PÓŁFI GR C'!G10</f>
        <v>PERFECT 300</v>
      </c>
      <c r="G10" s="80">
        <f>'PÓŁFI GR C'!N10</f>
        <v>1457</v>
      </c>
      <c r="H10" s="10">
        <f>'PÓŁFI GR C'!I10</f>
        <v>10</v>
      </c>
      <c r="I10" s="4">
        <v>153</v>
      </c>
      <c r="J10" s="4">
        <v>175</v>
      </c>
      <c r="K10" s="4">
        <v>159</v>
      </c>
      <c r="L10" s="19">
        <f>'PÓŁFI GR C'!M10+(I10+J10+K10)</f>
        <v>1813</v>
      </c>
      <c r="M10" s="90">
        <f t="shared" si="0"/>
        <v>1974</v>
      </c>
      <c r="N10" s="23">
        <f t="shared" si="1"/>
        <v>162.33333333333334</v>
      </c>
      <c r="O10" s="9">
        <f t="shared" si="2"/>
        <v>151.08333333333334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C1:H52"/>
  <sheetViews>
    <sheetView zoomScalePageLayoutView="0" workbookViewId="0" topLeftCell="A1">
      <selection activeCell="N16" sqref="N16"/>
    </sheetView>
  </sheetViews>
  <sheetFormatPr defaultColWidth="9.140625" defaultRowHeight="15"/>
  <cols>
    <col min="3" max="3" width="5.57421875" style="0" customWidth="1"/>
    <col min="4" max="4" width="6.8515625" style="0" customWidth="1"/>
    <col min="5" max="5" width="7.140625" style="0" customWidth="1"/>
    <col min="6" max="6" width="20.421875" style="0" customWidth="1"/>
    <col min="7" max="7" width="7.28125" style="0" customWidth="1"/>
    <col min="8" max="8" width="9.140625" style="2" customWidth="1"/>
  </cols>
  <sheetData>
    <row r="1" spans="3:8" ht="34.5" customHeight="1">
      <c r="C1" s="125" t="s">
        <v>13</v>
      </c>
      <c r="D1" s="125"/>
      <c r="E1" s="125"/>
      <c r="F1" s="125"/>
      <c r="G1" s="125"/>
      <c r="H1" s="125"/>
    </row>
    <row r="2" spans="3:8" ht="15">
      <c r="C2" s="5" t="s">
        <v>3</v>
      </c>
      <c r="D2" s="5" t="s">
        <v>1</v>
      </c>
      <c r="E2" s="5" t="s">
        <v>2</v>
      </c>
      <c r="F2" s="5" t="s">
        <v>0</v>
      </c>
      <c r="G2" s="13" t="s">
        <v>10</v>
      </c>
      <c r="H2" s="13" t="s">
        <v>4</v>
      </c>
    </row>
    <row r="3" spans="3:8" ht="15">
      <c r="C3" s="4">
        <v>1</v>
      </c>
      <c r="D3" s="4"/>
      <c r="E3" s="4"/>
      <c r="F3" s="3"/>
      <c r="G3" s="13"/>
      <c r="H3" s="13"/>
    </row>
    <row r="4" spans="3:8" ht="15">
      <c r="C4" s="4">
        <v>2</v>
      </c>
      <c r="D4" s="4"/>
      <c r="E4" s="4"/>
      <c r="F4" s="3"/>
      <c r="G4" s="13"/>
      <c r="H4" s="13"/>
    </row>
    <row r="5" spans="3:8" ht="15">
      <c r="C5" s="4">
        <v>3</v>
      </c>
      <c r="D5" s="4"/>
      <c r="E5" s="4"/>
      <c r="F5" s="3"/>
      <c r="G5" s="13"/>
      <c r="H5" s="13"/>
    </row>
    <row r="6" spans="3:8" ht="15">
      <c r="C6" s="4">
        <v>4</v>
      </c>
      <c r="D6" s="4"/>
      <c r="E6" s="4"/>
      <c r="F6" s="3"/>
      <c r="G6" s="13"/>
      <c r="H6" s="13"/>
    </row>
    <row r="7" spans="3:8" ht="15">
      <c r="C7" s="4">
        <v>5</v>
      </c>
      <c r="D7" s="4"/>
      <c r="E7" s="4"/>
      <c r="F7" s="3"/>
      <c r="G7" s="13"/>
      <c r="H7" s="13"/>
    </row>
    <row r="8" spans="3:8" ht="15">
      <c r="C8" s="4">
        <v>6</v>
      </c>
      <c r="D8" s="4"/>
      <c r="E8" s="4"/>
      <c r="F8" s="3"/>
      <c r="G8" s="13"/>
      <c r="H8" s="13"/>
    </row>
    <row r="9" spans="3:8" ht="15">
      <c r="C9" s="4">
        <v>7</v>
      </c>
      <c r="D9" s="4"/>
      <c r="E9" s="4"/>
      <c r="F9" s="3"/>
      <c r="G9" s="13"/>
      <c r="H9" s="13"/>
    </row>
    <row r="10" spans="3:8" ht="15">
      <c r="C10" s="4">
        <v>8</v>
      </c>
      <c r="D10" s="4"/>
      <c r="E10" s="4"/>
      <c r="F10" s="3"/>
      <c r="G10" s="13"/>
      <c r="H10" s="13"/>
    </row>
    <row r="11" spans="3:8" ht="15">
      <c r="C11" s="4">
        <v>9</v>
      </c>
      <c r="D11" s="4"/>
      <c r="E11" s="4"/>
      <c r="F11" s="3"/>
      <c r="G11" s="13"/>
      <c r="H11" s="13"/>
    </row>
    <row r="12" spans="3:8" ht="15">
      <c r="C12" s="4">
        <v>10</v>
      </c>
      <c r="D12" s="4"/>
      <c r="E12" s="4"/>
      <c r="F12" s="3"/>
      <c r="G12" s="13"/>
      <c r="H12" s="13"/>
    </row>
    <row r="13" spans="3:8" ht="15">
      <c r="C13" s="4">
        <v>11</v>
      </c>
      <c r="D13" s="4"/>
      <c r="E13" s="4"/>
      <c r="F13" s="3"/>
      <c r="G13" s="13"/>
      <c r="H13" s="13"/>
    </row>
    <row r="14" spans="3:8" ht="15">
      <c r="C14" s="4">
        <v>12</v>
      </c>
      <c r="D14" s="4"/>
      <c r="E14" s="4"/>
      <c r="F14" s="3"/>
      <c r="G14" s="13"/>
      <c r="H14" s="13"/>
    </row>
    <row r="15" spans="3:8" ht="15">
      <c r="C15" s="4">
        <v>13</v>
      </c>
      <c r="D15" s="4"/>
      <c r="E15" s="4"/>
      <c r="F15" s="3"/>
      <c r="G15" s="13"/>
      <c r="H15" s="13"/>
    </row>
    <row r="16" spans="3:8" ht="15">
      <c r="C16" s="4">
        <v>14</v>
      </c>
      <c r="D16" s="4"/>
      <c r="E16" s="4"/>
      <c r="F16" s="3"/>
      <c r="G16" s="13"/>
      <c r="H16" s="13"/>
    </row>
    <row r="17" spans="3:8" ht="15">
      <c r="C17" s="4">
        <v>15</v>
      </c>
      <c r="D17" s="4"/>
      <c r="E17" s="4"/>
      <c r="F17" s="3"/>
      <c r="G17" s="13"/>
      <c r="H17" s="13"/>
    </row>
    <row r="18" spans="3:8" ht="15">
      <c r="C18" s="4">
        <v>16</v>
      </c>
      <c r="D18" s="4"/>
      <c r="E18" s="4"/>
      <c r="F18" s="3"/>
      <c r="G18" s="13"/>
      <c r="H18" s="13"/>
    </row>
    <row r="19" spans="3:8" ht="15">
      <c r="C19" s="4">
        <v>17</v>
      </c>
      <c r="D19" s="4"/>
      <c r="E19" s="4"/>
      <c r="F19" s="3"/>
      <c r="G19" s="13"/>
      <c r="H19" s="13"/>
    </row>
    <row r="20" spans="3:8" ht="15">
      <c r="C20" s="4">
        <v>18</v>
      </c>
      <c r="D20" s="4"/>
      <c r="E20" s="4"/>
      <c r="F20" s="3"/>
      <c r="G20" s="13"/>
      <c r="H20" s="13"/>
    </row>
    <row r="21" spans="3:8" ht="15">
      <c r="C21" s="4">
        <v>19</v>
      </c>
      <c r="D21" s="4"/>
      <c r="E21" s="4"/>
      <c r="F21" s="3"/>
      <c r="G21" s="13"/>
      <c r="H21" s="13"/>
    </row>
    <row r="22" spans="3:8" ht="15">
      <c r="C22" s="4">
        <v>20</v>
      </c>
      <c r="D22" s="4"/>
      <c r="E22" s="4"/>
      <c r="F22" s="3"/>
      <c r="G22" s="13"/>
      <c r="H22" s="13"/>
    </row>
    <row r="23" spans="3:8" ht="15">
      <c r="C23" s="4">
        <v>21</v>
      </c>
      <c r="D23" s="4"/>
      <c r="E23" s="4"/>
      <c r="F23" s="3"/>
      <c r="G23" s="13"/>
      <c r="H23" s="13"/>
    </row>
    <row r="24" spans="3:8" ht="15">
      <c r="C24" s="4">
        <v>22</v>
      </c>
      <c r="D24" s="4"/>
      <c r="E24" s="4"/>
      <c r="F24" s="3"/>
      <c r="G24" s="13"/>
      <c r="H24" s="13"/>
    </row>
    <row r="25" spans="3:8" ht="15">
      <c r="C25" s="4">
        <v>23</v>
      </c>
      <c r="D25" s="4"/>
      <c r="E25" s="4"/>
      <c r="F25" s="3"/>
      <c r="G25" s="13"/>
      <c r="H25" s="13"/>
    </row>
    <row r="26" spans="3:8" ht="15">
      <c r="C26" s="4">
        <v>24</v>
      </c>
      <c r="D26" s="4"/>
      <c r="E26" s="4"/>
      <c r="F26" s="3"/>
      <c r="G26" s="13"/>
      <c r="H26" s="13"/>
    </row>
    <row r="27" spans="3:8" ht="15">
      <c r="C27" s="4">
        <v>25</v>
      </c>
      <c r="D27" s="4"/>
      <c r="E27" s="4"/>
      <c r="F27" s="3"/>
      <c r="G27" s="13"/>
      <c r="H27" s="13"/>
    </row>
    <row r="28" spans="3:8" ht="15">
      <c r="C28" s="4">
        <v>26</v>
      </c>
      <c r="D28" s="4"/>
      <c r="E28" s="4"/>
      <c r="F28" s="3"/>
      <c r="G28" s="13"/>
      <c r="H28" s="13"/>
    </row>
    <row r="29" spans="3:8" ht="15">
      <c r="C29" s="4">
        <v>27</v>
      </c>
      <c r="D29" s="4"/>
      <c r="E29" s="4"/>
      <c r="F29" s="3"/>
      <c r="G29" s="13"/>
      <c r="H29" s="13"/>
    </row>
    <row r="30" spans="3:8" ht="15">
      <c r="C30" s="4">
        <v>28</v>
      </c>
      <c r="D30" s="4"/>
      <c r="E30" s="4"/>
      <c r="F30" s="3"/>
      <c r="G30" s="13"/>
      <c r="H30" s="13"/>
    </row>
    <row r="31" spans="3:8" ht="15">
      <c r="C31" s="4">
        <v>29</v>
      </c>
      <c r="D31" s="4"/>
      <c r="E31" s="4"/>
      <c r="F31" s="3"/>
      <c r="G31" s="13"/>
      <c r="H31" s="13"/>
    </row>
    <row r="32" spans="3:8" ht="15">
      <c r="C32" s="4">
        <v>30</v>
      </c>
      <c r="D32" s="4"/>
      <c r="E32" s="4"/>
      <c r="F32" s="3"/>
      <c r="G32" s="13"/>
      <c r="H32" s="13"/>
    </row>
    <row r="33" spans="3:8" ht="15">
      <c r="C33" s="4">
        <v>31</v>
      </c>
      <c r="D33" s="4"/>
      <c r="E33" s="4"/>
      <c r="F33" s="3"/>
      <c r="G33" s="13"/>
      <c r="H33" s="13"/>
    </row>
    <row r="34" spans="3:8" ht="15">
      <c r="C34" s="4">
        <v>32</v>
      </c>
      <c r="D34" s="4"/>
      <c r="E34" s="4"/>
      <c r="F34" s="3"/>
      <c r="G34" s="13"/>
      <c r="H34" s="13"/>
    </row>
    <row r="35" spans="3:8" ht="15">
      <c r="C35" s="4">
        <v>33</v>
      </c>
      <c r="D35" s="4"/>
      <c r="E35" s="4"/>
      <c r="F35" s="3"/>
      <c r="G35" s="13"/>
      <c r="H35" s="13"/>
    </row>
    <row r="36" spans="3:8" ht="15">
      <c r="C36" s="4">
        <v>34</v>
      </c>
      <c r="D36" s="4"/>
      <c r="E36" s="4"/>
      <c r="F36" s="3"/>
      <c r="G36" s="13"/>
      <c r="H36" s="13"/>
    </row>
    <row r="37" spans="3:8" ht="15">
      <c r="C37" s="4">
        <v>35</v>
      </c>
      <c r="D37" s="4"/>
      <c r="E37" s="4"/>
      <c r="F37" s="3"/>
      <c r="G37" s="13"/>
      <c r="H37" s="13"/>
    </row>
    <row r="38" spans="3:8" ht="15">
      <c r="C38" s="4">
        <v>36</v>
      </c>
      <c r="D38" s="4"/>
      <c r="E38" s="4"/>
      <c r="F38" s="3"/>
      <c r="G38" s="13"/>
      <c r="H38" s="13"/>
    </row>
    <row r="39" spans="3:8" ht="15">
      <c r="C39" s="4">
        <v>37</v>
      </c>
      <c r="D39" s="4"/>
      <c r="E39" s="4"/>
      <c r="F39" s="3"/>
      <c r="G39" s="13"/>
      <c r="H39" s="13"/>
    </row>
    <row r="40" spans="3:8" ht="15">
      <c r="C40" s="4">
        <v>38</v>
      </c>
      <c r="D40" s="4"/>
      <c r="E40" s="4"/>
      <c r="F40" s="3"/>
      <c r="G40" s="13"/>
      <c r="H40" s="13"/>
    </row>
    <row r="41" spans="3:8" ht="15">
      <c r="C41" s="4">
        <v>39</v>
      </c>
      <c r="D41" s="4"/>
      <c r="E41" s="4"/>
      <c r="F41" s="3"/>
      <c r="G41" s="13"/>
      <c r="H41" s="13"/>
    </row>
    <row r="42" spans="3:8" ht="15">
      <c r="C42" s="4">
        <v>40</v>
      </c>
      <c r="D42" s="4"/>
      <c r="E42" s="4"/>
      <c r="F42" s="3"/>
      <c r="G42" s="13"/>
      <c r="H42" s="13"/>
    </row>
    <row r="43" spans="3:8" ht="15">
      <c r="C43" s="4">
        <v>41</v>
      </c>
      <c r="D43" s="4"/>
      <c r="E43" s="4"/>
      <c r="F43" s="3"/>
      <c r="G43" s="13"/>
      <c r="H43" s="13"/>
    </row>
    <row r="44" spans="3:8" ht="15">
      <c r="C44" s="4">
        <v>42</v>
      </c>
      <c r="D44" s="4"/>
      <c r="E44" s="4"/>
      <c r="F44" s="3"/>
      <c r="G44" s="13"/>
      <c r="H44" s="13"/>
    </row>
    <row r="45" spans="3:8" ht="15">
      <c r="C45" s="4">
        <v>43</v>
      </c>
      <c r="D45" s="4"/>
      <c r="E45" s="4"/>
      <c r="F45" s="3"/>
      <c r="G45" s="13"/>
      <c r="H45" s="13"/>
    </row>
    <row r="46" spans="3:8" ht="15">
      <c r="C46" s="4">
        <v>44</v>
      </c>
      <c r="D46" s="4"/>
      <c r="E46" s="4"/>
      <c r="F46" s="3"/>
      <c r="G46" s="13"/>
      <c r="H46" s="13"/>
    </row>
    <row r="47" spans="3:8" ht="15">
      <c r="C47" s="4">
        <v>45</v>
      </c>
      <c r="D47" s="4"/>
      <c r="E47" s="4"/>
      <c r="F47" s="3"/>
      <c r="G47" s="13"/>
      <c r="H47" s="13"/>
    </row>
    <row r="48" spans="3:8" ht="15">
      <c r="C48" s="4">
        <v>46</v>
      </c>
      <c r="D48" s="4"/>
      <c r="E48" s="4"/>
      <c r="F48" s="3"/>
      <c r="G48" s="13"/>
      <c r="H48" s="13"/>
    </row>
    <row r="49" spans="3:8" ht="15">
      <c r="C49" s="4">
        <v>47</v>
      </c>
      <c r="D49" s="4"/>
      <c r="E49" s="4"/>
      <c r="F49" s="3"/>
      <c r="G49" s="13"/>
      <c r="H49" s="13"/>
    </row>
    <row r="50" spans="3:8" ht="15">
      <c r="C50" s="4">
        <v>48</v>
      </c>
      <c r="D50" s="4"/>
      <c r="E50" s="4"/>
      <c r="F50" s="3"/>
      <c r="G50" s="13"/>
      <c r="H50" s="13"/>
    </row>
    <row r="51" spans="3:8" ht="15">
      <c r="C51" s="4">
        <v>49</v>
      </c>
      <c r="D51" s="4"/>
      <c r="E51" s="4"/>
      <c r="F51" s="3"/>
      <c r="G51" s="13"/>
      <c r="H51" s="13"/>
    </row>
    <row r="52" spans="3:8" ht="15">
      <c r="C52" s="4">
        <v>50</v>
      </c>
      <c r="D52" s="4"/>
      <c r="E52" s="4"/>
      <c r="F52" s="3"/>
      <c r="G52" s="13"/>
      <c r="H52" s="13"/>
    </row>
  </sheetData>
  <sheetProtection/>
  <mergeCells count="1">
    <mergeCell ref="C1:H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P5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36" customWidth="1"/>
    <col min="2" max="2" width="5.57421875" style="36" customWidth="1"/>
    <col min="3" max="3" width="6.8515625" style="36" customWidth="1"/>
    <col min="4" max="4" width="7.140625" style="36" customWidth="1"/>
    <col min="5" max="5" width="28.57421875" style="36" customWidth="1"/>
    <col min="6" max="6" width="29.57421875" style="36" customWidth="1"/>
    <col min="7" max="7" width="7.28125" style="36" customWidth="1"/>
    <col min="8" max="13" width="9.140625" style="36" customWidth="1"/>
    <col min="14" max="14" width="13.8515625" style="36" customWidth="1"/>
    <col min="15" max="16384" width="9.140625" style="36" customWidth="1"/>
  </cols>
  <sheetData>
    <row r="1" spans="2:16" ht="34.5" customHeight="1">
      <c r="B1" s="126" t="s">
        <v>42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6" ht="15">
      <c r="B2" s="37" t="s">
        <v>3</v>
      </c>
      <c r="C2" s="37" t="s">
        <v>1</v>
      </c>
      <c r="D2" s="37" t="s">
        <v>2</v>
      </c>
      <c r="E2" s="37" t="s">
        <v>0</v>
      </c>
      <c r="F2" s="37" t="s">
        <v>28</v>
      </c>
      <c r="G2" s="37" t="s">
        <v>10</v>
      </c>
      <c r="H2" s="37" t="s">
        <v>4</v>
      </c>
      <c r="I2" s="37" t="s">
        <v>5</v>
      </c>
      <c r="J2" s="37" t="s">
        <v>6</v>
      </c>
      <c r="K2" s="37" t="s">
        <v>7</v>
      </c>
      <c r="L2" s="37" t="s">
        <v>8</v>
      </c>
      <c r="M2" s="37" t="s">
        <v>9</v>
      </c>
      <c r="N2" s="38" t="s">
        <v>50</v>
      </c>
      <c r="O2" s="39" t="s">
        <v>30</v>
      </c>
      <c r="P2" s="40" t="s">
        <v>12</v>
      </c>
    </row>
    <row r="3" spans="2:16" ht="15">
      <c r="B3" s="41">
        <v>1</v>
      </c>
      <c r="C3" s="68">
        <v>1186</v>
      </c>
      <c r="D3" s="68" t="s">
        <v>51</v>
      </c>
      <c r="E3" s="69" t="s">
        <v>69</v>
      </c>
      <c r="F3" s="69" t="s">
        <v>70</v>
      </c>
      <c r="G3" s="68"/>
      <c r="H3" s="68">
        <v>180</v>
      </c>
      <c r="I3" s="68">
        <v>249</v>
      </c>
      <c r="J3" s="68">
        <v>224</v>
      </c>
      <c r="K3" s="68">
        <v>215</v>
      </c>
      <c r="L3" s="68">
        <v>227</v>
      </c>
      <c r="M3" s="68">
        <v>266</v>
      </c>
      <c r="N3" s="44">
        <f aca="true" t="shared" si="0" ref="N3:N23">SUM(H3+I3+J3+K3+L3+M3)</f>
        <v>1361</v>
      </c>
      <c r="O3" s="45">
        <f aca="true" t="shared" si="1" ref="O3:O21">SUM(H3:M3)+(G3*6)</f>
        <v>1361</v>
      </c>
      <c r="P3" s="46">
        <f>SUM(N3)/6</f>
        <v>226.83333333333334</v>
      </c>
    </row>
    <row r="4" spans="2:16" ht="15">
      <c r="B4" s="41">
        <v>2</v>
      </c>
      <c r="C4" s="68">
        <v>204</v>
      </c>
      <c r="D4" s="68" t="s">
        <v>51</v>
      </c>
      <c r="E4" s="69" t="s">
        <v>86</v>
      </c>
      <c r="F4" s="69" t="s">
        <v>85</v>
      </c>
      <c r="G4" s="68">
        <v>10</v>
      </c>
      <c r="H4" s="68">
        <v>230</v>
      </c>
      <c r="I4" s="68">
        <v>191</v>
      </c>
      <c r="J4" s="68">
        <v>172</v>
      </c>
      <c r="K4" s="68">
        <v>206</v>
      </c>
      <c r="L4" s="68">
        <v>201</v>
      </c>
      <c r="M4" s="68">
        <v>257</v>
      </c>
      <c r="N4" s="44">
        <f t="shared" si="0"/>
        <v>1257</v>
      </c>
      <c r="O4" s="45">
        <f t="shared" si="1"/>
        <v>1317</v>
      </c>
      <c r="P4" s="46">
        <f aca="true" t="shared" si="2" ref="P4:P52">SUM(N4)/6</f>
        <v>209.5</v>
      </c>
    </row>
    <row r="5" spans="2:16" ht="15">
      <c r="B5" s="41">
        <v>3</v>
      </c>
      <c r="C5" s="68">
        <v>626</v>
      </c>
      <c r="D5" s="68" t="s">
        <v>51</v>
      </c>
      <c r="E5" s="69" t="s">
        <v>52</v>
      </c>
      <c r="F5" s="69" t="s">
        <v>34</v>
      </c>
      <c r="G5" s="68"/>
      <c r="H5" s="68">
        <v>175</v>
      </c>
      <c r="I5" s="68">
        <v>214</v>
      </c>
      <c r="J5" s="68">
        <v>232</v>
      </c>
      <c r="K5" s="68">
        <v>227</v>
      </c>
      <c r="L5" s="68">
        <v>246</v>
      </c>
      <c r="M5" s="68">
        <v>215</v>
      </c>
      <c r="N5" s="44">
        <f t="shared" si="0"/>
        <v>1309</v>
      </c>
      <c r="O5" s="45">
        <f t="shared" si="1"/>
        <v>1309</v>
      </c>
      <c r="P5" s="46">
        <f t="shared" si="2"/>
        <v>218.16666666666666</v>
      </c>
    </row>
    <row r="6" spans="2:16" ht="15">
      <c r="B6" s="41">
        <v>4</v>
      </c>
      <c r="C6" s="68">
        <v>203</v>
      </c>
      <c r="D6" s="68" t="s">
        <v>51</v>
      </c>
      <c r="E6" s="69" t="s">
        <v>84</v>
      </c>
      <c r="F6" s="69" t="s">
        <v>85</v>
      </c>
      <c r="G6" s="68">
        <v>5</v>
      </c>
      <c r="H6" s="68">
        <v>163</v>
      </c>
      <c r="I6" s="68">
        <v>236</v>
      </c>
      <c r="J6" s="68">
        <v>215</v>
      </c>
      <c r="K6" s="68">
        <v>235</v>
      </c>
      <c r="L6" s="68">
        <v>214</v>
      </c>
      <c r="M6" s="68">
        <v>214</v>
      </c>
      <c r="N6" s="44">
        <f t="shared" si="0"/>
        <v>1277</v>
      </c>
      <c r="O6" s="45">
        <f t="shared" si="1"/>
        <v>1307</v>
      </c>
      <c r="P6" s="46">
        <f t="shared" si="2"/>
        <v>212.83333333333334</v>
      </c>
    </row>
    <row r="7" spans="2:16" ht="15">
      <c r="B7" s="41">
        <v>5</v>
      </c>
      <c r="C7" s="68">
        <v>792</v>
      </c>
      <c r="D7" s="68" t="s">
        <v>51</v>
      </c>
      <c r="E7" s="69" t="s">
        <v>95</v>
      </c>
      <c r="F7" s="69" t="s">
        <v>96</v>
      </c>
      <c r="G7" s="68">
        <v>5</v>
      </c>
      <c r="H7" s="68">
        <v>221</v>
      </c>
      <c r="I7" s="68">
        <v>220</v>
      </c>
      <c r="J7" s="68">
        <v>243</v>
      </c>
      <c r="K7" s="68">
        <v>161</v>
      </c>
      <c r="L7" s="68">
        <v>232</v>
      </c>
      <c r="M7" s="68">
        <v>184</v>
      </c>
      <c r="N7" s="44">
        <f t="shared" si="0"/>
        <v>1261</v>
      </c>
      <c r="O7" s="45">
        <f t="shared" si="1"/>
        <v>1291</v>
      </c>
      <c r="P7" s="46">
        <f t="shared" si="2"/>
        <v>210.16666666666666</v>
      </c>
    </row>
    <row r="8" spans="2:16" ht="15">
      <c r="B8" s="41">
        <v>6</v>
      </c>
      <c r="C8" s="68">
        <v>738</v>
      </c>
      <c r="D8" s="68" t="s">
        <v>51</v>
      </c>
      <c r="E8" s="69" t="s">
        <v>65</v>
      </c>
      <c r="F8" s="69" t="s">
        <v>59</v>
      </c>
      <c r="G8" s="68"/>
      <c r="H8" s="68">
        <v>203</v>
      </c>
      <c r="I8" s="68">
        <v>255</v>
      </c>
      <c r="J8" s="68">
        <v>163</v>
      </c>
      <c r="K8" s="68">
        <v>185</v>
      </c>
      <c r="L8" s="68">
        <v>233</v>
      </c>
      <c r="M8" s="68">
        <v>244</v>
      </c>
      <c r="N8" s="44">
        <f t="shared" si="0"/>
        <v>1283</v>
      </c>
      <c r="O8" s="45">
        <f t="shared" si="1"/>
        <v>1283</v>
      </c>
      <c r="P8" s="46">
        <f t="shared" si="2"/>
        <v>213.83333333333334</v>
      </c>
    </row>
    <row r="9" spans="2:16" ht="15">
      <c r="B9" s="41">
        <v>7</v>
      </c>
      <c r="C9" s="68">
        <v>924</v>
      </c>
      <c r="D9" s="68" t="s">
        <v>51</v>
      </c>
      <c r="E9" s="69" t="s">
        <v>97</v>
      </c>
      <c r="F9" s="69" t="s">
        <v>70</v>
      </c>
      <c r="G9" s="68">
        <v>5</v>
      </c>
      <c r="H9" s="68">
        <v>192</v>
      </c>
      <c r="I9" s="68">
        <v>256</v>
      </c>
      <c r="J9" s="68">
        <v>183</v>
      </c>
      <c r="K9" s="68">
        <v>181</v>
      </c>
      <c r="L9" s="68">
        <v>195</v>
      </c>
      <c r="M9" s="68">
        <v>205</v>
      </c>
      <c r="N9" s="44">
        <f t="shared" si="0"/>
        <v>1212</v>
      </c>
      <c r="O9" s="45">
        <f t="shared" si="1"/>
        <v>1242</v>
      </c>
      <c r="P9" s="46">
        <f t="shared" si="2"/>
        <v>202</v>
      </c>
    </row>
    <row r="10" spans="2:16" ht="15">
      <c r="B10" s="41">
        <v>8</v>
      </c>
      <c r="C10" s="68">
        <v>860</v>
      </c>
      <c r="D10" s="68" t="s">
        <v>51</v>
      </c>
      <c r="E10" s="69" t="s">
        <v>89</v>
      </c>
      <c r="F10" s="69" t="s">
        <v>77</v>
      </c>
      <c r="G10" s="68"/>
      <c r="H10" s="68">
        <v>193</v>
      </c>
      <c r="I10" s="68">
        <v>248</v>
      </c>
      <c r="J10" s="68">
        <v>182</v>
      </c>
      <c r="K10" s="68">
        <v>197</v>
      </c>
      <c r="L10" s="68">
        <v>240</v>
      </c>
      <c r="M10" s="68">
        <v>141</v>
      </c>
      <c r="N10" s="44">
        <f t="shared" si="0"/>
        <v>1201</v>
      </c>
      <c r="O10" s="45">
        <f t="shared" si="1"/>
        <v>1201</v>
      </c>
      <c r="P10" s="46">
        <f t="shared" si="2"/>
        <v>200.16666666666666</v>
      </c>
    </row>
    <row r="11" spans="2:16" ht="15">
      <c r="B11" s="41">
        <v>9</v>
      </c>
      <c r="C11" s="68">
        <v>1546</v>
      </c>
      <c r="D11" s="68" t="s">
        <v>51</v>
      </c>
      <c r="E11" s="69" t="s">
        <v>120</v>
      </c>
      <c r="F11" s="69" t="s">
        <v>108</v>
      </c>
      <c r="G11" s="71"/>
      <c r="H11" s="68">
        <v>189</v>
      </c>
      <c r="I11" s="68">
        <v>173</v>
      </c>
      <c r="J11" s="68">
        <v>255</v>
      </c>
      <c r="K11" s="68">
        <v>143</v>
      </c>
      <c r="L11" s="68">
        <v>225</v>
      </c>
      <c r="M11" s="68">
        <v>194</v>
      </c>
      <c r="N11" s="44">
        <f t="shared" si="0"/>
        <v>1179</v>
      </c>
      <c r="O11" s="45">
        <f t="shared" si="1"/>
        <v>1179</v>
      </c>
      <c r="P11" s="46">
        <f t="shared" si="2"/>
        <v>196.5</v>
      </c>
    </row>
    <row r="12" spans="2:16" ht="15">
      <c r="B12" s="41">
        <v>10</v>
      </c>
      <c r="C12" s="68">
        <v>226</v>
      </c>
      <c r="D12" s="68" t="s">
        <v>51</v>
      </c>
      <c r="E12" s="69" t="s">
        <v>61</v>
      </c>
      <c r="F12" s="69" t="s">
        <v>55</v>
      </c>
      <c r="G12" s="68">
        <v>5</v>
      </c>
      <c r="H12" s="68">
        <v>179</v>
      </c>
      <c r="I12" s="68">
        <v>194</v>
      </c>
      <c r="J12" s="68">
        <v>165</v>
      </c>
      <c r="K12" s="68">
        <v>187</v>
      </c>
      <c r="L12" s="68">
        <v>165</v>
      </c>
      <c r="M12" s="68">
        <v>234</v>
      </c>
      <c r="N12" s="44">
        <f t="shared" si="0"/>
        <v>1124</v>
      </c>
      <c r="O12" s="45">
        <f t="shared" si="1"/>
        <v>1154</v>
      </c>
      <c r="P12" s="46">
        <f t="shared" si="2"/>
        <v>187.33333333333334</v>
      </c>
    </row>
    <row r="13" spans="2:16" ht="15">
      <c r="B13" s="41">
        <v>11</v>
      </c>
      <c r="C13" s="68">
        <v>1540</v>
      </c>
      <c r="D13" s="68" t="s">
        <v>51</v>
      </c>
      <c r="E13" s="69" t="s">
        <v>87</v>
      </c>
      <c r="F13" s="69" t="s">
        <v>88</v>
      </c>
      <c r="G13" s="68">
        <v>5</v>
      </c>
      <c r="H13" s="68">
        <v>176</v>
      </c>
      <c r="I13" s="68">
        <v>153</v>
      </c>
      <c r="J13" s="68">
        <v>193</v>
      </c>
      <c r="K13" s="68">
        <v>225</v>
      </c>
      <c r="L13" s="68">
        <v>191</v>
      </c>
      <c r="M13" s="68">
        <v>181</v>
      </c>
      <c r="N13" s="44">
        <f t="shared" si="0"/>
        <v>1119</v>
      </c>
      <c r="O13" s="45">
        <f t="shared" si="1"/>
        <v>1149</v>
      </c>
      <c r="P13" s="46">
        <f t="shared" si="2"/>
        <v>186.5</v>
      </c>
    </row>
    <row r="14" spans="2:16" ht="15">
      <c r="B14" s="41">
        <v>12</v>
      </c>
      <c r="C14" s="72">
        <v>2157</v>
      </c>
      <c r="D14" s="68" t="s">
        <v>51</v>
      </c>
      <c r="E14" s="69" t="s">
        <v>62</v>
      </c>
      <c r="F14" s="69" t="s">
        <v>34</v>
      </c>
      <c r="G14" s="68"/>
      <c r="H14" s="68">
        <v>206</v>
      </c>
      <c r="I14" s="68">
        <v>187</v>
      </c>
      <c r="J14" s="68">
        <v>160</v>
      </c>
      <c r="K14" s="68">
        <v>215</v>
      </c>
      <c r="L14" s="68">
        <v>189</v>
      </c>
      <c r="M14" s="68">
        <v>191</v>
      </c>
      <c r="N14" s="44">
        <f t="shared" si="0"/>
        <v>1148</v>
      </c>
      <c r="O14" s="45">
        <f t="shared" si="1"/>
        <v>1148</v>
      </c>
      <c r="P14" s="46">
        <f t="shared" si="2"/>
        <v>191.33333333333334</v>
      </c>
    </row>
    <row r="15" spans="2:16" ht="15">
      <c r="B15" s="41">
        <v>13</v>
      </c>
      <c r="C15" s="68">
        <v>1193</v>
      </c>
      <c r="D15" s="68" t="s">
        <v>51</v>
      </c>
      <c r="E15" s="69" t="s">
        <v>74</v>
      </c>
      <c r="F15" s="69" t="s">
        <v>75</v>
      </c>
      <c r="G15" s="68"/>
      <c r="H15" s="68">
        <v>244</v>
      </c>
      <c r="I15" s="68">
        <v>169</v>
      </c>
      <c r="J15" s="68">
        <v>165</v>
      </c>
      <c r="K15" s="68">
        <v>150</v>
      </c>
      <c r="L15" s="68">
        <v>227</v>
      </c>
      <c r="M15" s="68">
        <v>192</v>
      </c>
      <c r="N15" s="44">
        <f t="shared" si="0"/>
        <v>1147</v>
      </c>
      <c r="O15" s="45">
        <f t="shared" si="1"/>
        <v>1147</v>
      </c>
      <c r="P15" s="46">
        <f t="shared" si="2"/>
        <v>191.16666666666666</v>
      </c>
    </row>
    <row r="16" spans="2:16" ht="15">
      <c r="B16" s="41">
        <v>14</v>
      </c>
      <c r="C16" s="68">
        <v>743</v>
      </c>
      <c r="D16" s="68" t="s">
        <v>51</v>
      </c>
      <c r="E16" s="69" t="s">
        <v>58</v>
      </c>
      <c r="F16" s="69" t="s">
        <v>59</v>
      </c>
      <c r="G16" s="68"/>
      <c r="H16" s="68">
        <v>199</v>
      </c>
      <c r="I16" s="68">
        <v>200</v>
      </c>
      <c r="J16" s="68">
        <v>184</v>
      </c>
      <c r="K16" s="68">
        <v>200</v>
      </c>
      <c r="L16" s="68">
        <v>160</v>
      </c>
      <c r="M16" s="68">
        <v>184</v>
      </c>
      <c r="N16" s="44">
        <f t="shared" si="0"/>
        <v>1127</v>
      </c>
      <c r="O16" s="45">
        <f t="shared" si="1"/>
        <v>1127</v>
      </c>
      <c r="P16" s="46">
        <f t="shared" si="2"/>
        <v>187.83333333333334</v>
      </c>
    </row>
    <row r="17" spans="2:16" ht="15">
      <c r="B17" s="41">
        <v>15</v>
      </c>
      <c r="C17" s="68">
        <v>2244</v>
      </c>
      <c r="D17" s="68" t="s">
        <v>51</v>
      </c>
      <c r="E17" s="69" t="s">
        <v>109</v>
      </c>
      <c r="F17" s="69" t="s">
        <v>79</v>
      </c>
      <c r="G17" s="71"/>
      <c r="H17" s="68">
        <v>156</v>
      </c>
      <c r="I17" s="68">
        <v>249</v>
      </c>
      <c r="J17" s="68">
        <v>183</v>
      </c>
      <c r="K17" s="68">
        <v>137</v>
      </c>
      <c r="L17" s="68">
        <v>160</v>
      </c>
      <c r="M17" s="68">
        <v>237</v>
      </c>
      <c r="N17" s="44">
        <f t="shared" si="0"/>
        <v>1122</v>
      </c>
      <c r="O17" s="45">
        <f t="shared" si="1"/>
        <v>1122</v>
      </c>
      <c r="P17" s="46">
        <f t="shared" si="2"/>
        <v>187</v>
      </c>
    </row>
    <row r="18" spans="2:16" ht="15">
      <c r="B18" s="41">
        <v>16</v>
      </c>
      <c r="C18" s="68">
        <v>1857</v>
      </c>
      <c r="D18" s="68" t="s">
        <v>51</v>
      </c>
      <c r="E18" s="69" t="s">
        <v>110</v>
      </c>
      <c r="F18" s="69" t="s">
        <v>79</v>
      </c>
      <c r="G18" s="71">
        <v>5</v>
      </c>
      <c r="H18" s="68">
        <v>201</v>
      </c>
      <c r="I18" s="68">
        <v>131</v>
      </c>
      <c r="J18" s="68">
        <v>162</v>
      </c>
      <c r="K18" s="68">
        <v>209</v>
      </c>
      <c r="L18" s="68">
        <v>187</v>
      </c>
      <c r="M18" s="68">
        <v>183</v>
      </c>
      <c r="N18" s="44">
        <f t="shared" si="0"/>
        <v>1073</v>
      </c>
      <c r="O18" s="45">
        <f t="shared" si="1"/>
        <v>1103</v>
      </c>
      <c r="P18" s="46">
        <f t="shared" si="2"/>
        <v>178.83333333333334</v>
      </c>
    </row>
    <row r="19" spans="2:16" ht="15">
      <c r="B19" s="41">
        <v>17</v>
      </c>
      <c r="C19" s="68">
        <v>1185</v>
      </c>
      <c r="D19" s="68" t="s">
        <v>51</v>
      </c>
      <c r="E19" s="69" t="s">
        <v>83</v>
      </c>
      <c r="F19" s="69" t="s">
        <v>70</v>
      </c>
      <c r="G19" s="68"/>
      <c r="H19" s="68">
        <v>187</v>
      </c>
      <c r="I19" s="68">
        <v>182</v>
      </c>
      <c r="J19" s="68">
        <v>234</v>
      </c>
      <c r="K19" s="68">
        <v>191</v>
      </c>
      <c r="L19" s="68">
        <v>190</v>
      </c>
      <c r="M19" s="68">
        <v>117</v>
      </c>
      <c r="N19" s="44">
        <f t="shared" si="0"/>
        <v>1101</v>
      </c>
      <c r="O19" s="45">
        <f t="shared" si="1"/>
        <v>1101</v>
      </c>
      <c r="P19" s="46">
        <f t="shared" si="2"/>
        <v>183.5</v>
      </c>
    </row>
    <row r="20" spans="2:16" ht="15">
      <c r="B20" s="41">
        <v>18</v>
      </c>
      <c r="C20" s="68">
        <v>169</v>
      </c>
      <c r="D20" s="68" t="s">
        <v>51</v>
      </c>
      <c r="E20" s="69" t="s">
        <v>119</v>
      </c>
      <c r="F20" s="69" t="s">
        <v>77</v>
      </c>
      <c r="G20" s="68">
        <v>5</v>
      </c>
      <c r="H20" s="68">
        <v>161</v>
      </c>
      <c r="I20" s="68">
        <v>166</v>
      </c>
      <c r="J20" s="68">
        <v>147</v>
      </c>
      <c r="K20" s="68">
        <v>202</v>
      </c>
      <c r="L20" s="68">
        <v>137</v>
      </c>
      <c r="M20" s="68">
        <v>154</v>
      </c>
      <c r="N20" s="44">
        <f t="shared" si="0"/>
        <v>967</v>
      </c>
      <c r="O20" s="45">
        <f t="shared" si="1"/>
        <v>997</v>
      </c>
      <c r="P20" s="46">
        <f t="shared" si="2"/>
        <v>161.16666666666666</v>
      </c>
    </row>
    <row r="21" spans="2:16" ht="15">
      <c r="B21" s="41">
        <v>19</v>
      </c>
      <c r="C21" s="42"/>
      <c r="D21" s="42"/>
      <c r="E21" s="43"/>
      <c r="F21" s="43"/>
      <c r="G21" s="42"/>
      <c r="H21" s="42"/>
      <c r="I21" s="42"/>
      <c r="J21" s="42"/>
      <c r="K21" s="42"/>
      <c r="L21" s="42"/>
      <c r="M21" s="42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2:16" ht="15">
      <c r="B22" s="41">
        <v>20</v>
      </c>
      <c r="C22" s="47"/>
      <c r="D22" s="47"/>
      <c r="E22" s="48"/>
      <c r="F22" s="48"/>
      <c r="G22" s="47"/>
      <c r="H22" s="47"/>
      <c r="I22" s="47"/>
      <c r="J22" s="47"/>
      <c r="K22" s="47"/>
      <c r="L22" s="47"/>
      <c r="M22" s="47"/>
      <c r="N22" s="44">
        <f t="shared" si="0"/>
        <v>0</v>
      </c>
      <c r="O22" s="45">
        <f aca="true" t="shared" si="3" ref="O22:O36">SUM(H22:M22)+(G22*6)</f>
        <v>0</v>
      </c>
      <c r="P22" s="46">
        <f t="shared" si="2"/>
        <v>0</v>
      </c>
    </row>
    <row r="23" spans="2:16" ht="15">
      <c r="B23" s="41">
        <v>21</v>
      </c>
      <c r="C23" s="47"/>
      <c r="D23" s="47"/>
      <c r="E23" s="48"/>
      <c r="F23" s="48"/>
      <c r="G23" s="47"/>
      <c r="H23" s="47"/>
      <c r="I23" s="47"/>
      <c r="J23" s="47"/>
      <c r="K23" s="47"/>
      <c r="L23" s="47"/>
      <c r="M23" s="47"/>
      <c r="N23" s="44">
        <f t="shared" si="0"/>
        <v>0</v>
      </c>
      <c r="O23" s="45">
        <f t="shared" si="3"/>
        <v>0</v>
      </c>
      <c r="P23" s="46">
        <f t="shared" si="2"/>
        <v>0</v>
      </c>
    </row>
    <row r="24" spans="2:16" ht="15">
      <c r="B24" s="41">
        <v>22</v>
      </c>
      <c r="C24" s="47"/>
      <c r="D24" s="47"/>
      <c r="E24" s="48"/>
      <c r="F24" s="48"/>
      <c r="G24" s="47"/>
      <c r="H24" s="47"/>
      <c r="I24" s="47"/>
      <c r="J24" s="47"/>
      <c r="K24" s="47"/>
      <c r="L24" s="47"/>
      <c r="M24" s="47"/>
      <c r="N24" s="44"/>
      <c r="O24" s="45">
        <f t="shared" si="3"/>
        <v>0</v>
      </c>
      <c r="P24" s="46">
        <f t="shared" si="2"/>
        <v>0</v>
      </c>
    </row>
    <row r="25" spans="2:16" ht="15">
      <c r="B25" s="41">
        <v>23</v>
      </c>
      <c r="C25" s="47"/>
      <c r="D25" s="47"/>
      <c r="E25" s="48"/>
      <c r="F25" s="48"/>
      <c r="G25" s="47"/>
      <c r="H25" s="47"/>
      <c r="I25" s="47"/>
      <c r="J25" s="47"/>
      <c r="K25" s="47"/>
      <c r="L25" s="47"/>
      <c r="M25" s="47"/>
      <c r="N25" s="44"/>
      <c r="O25" s="45">
        <f t="shared" si="3"/>
        <v>0</v>
      </c>
      <c r="P25" s="46">
        <f t="shared" si="2"/>
        <v>0</v>
      </c>
    </row>
    <row r="26" spans="2:16" ht="15">
      <c r="B26" s="41">
        <v>24</v>
      </c>
      <c r="C26" s="47"/>
      <c r="D26" s="47"/>
      <c r="E26" s="48"/>
      <c r="F26" s="48"/>
      <c r="G26" s="47"/>
      <c r="H26" s="47"/>
      <c r="I26" s="47"/>
      <c r="J26" s="47"/>
      <c r="K26" s="47"/>
      <c r="L26" s="47"/>
      <c r="M26" s="47"/>
      <c r="N26" s="44">
        <f>SUM(H26+I26+J26+K26+L26+M26)</f>
        <v>0</v>
      </c>
      <c r="O26" s="45">
        <f t="shared" si="3"/>
        <v>0</v>
      </c>
      <c r="P26" s="46">
        <f t="shared" si="2"/>
        <v>0</v>
      </c>
    </row>
    <row r="27" spans="2:16" ht="15">
      <c r="B27" s="41">
        <v>25</v>
      </c>
      <c r="C27" s="47"/>
      <c r="D27" s="47"/>
      <c r="E27" s="48"/>
      <c r="F27" s="48"/>
      <c r="G27" s="47"/>
      <c r="H27" s="47"/>
      <c r="I27" s="47"/>
      <c r="J27" s="47"/>
      <c r="K27" s="47"/>
      <c r="L27" s="47"/>
      <c r="M27" s="47"/>
      <c r="N27" s="44">
        <f>SUM(H27+I27+J27+K27+L27+M27)</f>
        <v>0</v>
      </c>
      <c r="O27" s="45">
        <f t="shared" si="3"/>
        <v>0</v>
      </c>
      <c r="P27" s="46">
        <f t="shared" si="2"/>
        <v>0</v>
      </c>
    </row>
    <row r="28" spans="2:16" ht="15">
      <c r="B28" s="41">
        <v>26</v>
      </c>
      <c r="C28" s="47"/>
      <c r="D28" s="47"/>
      <c r="E28" s="48"/>
      <c r="F28" s="48"/>
      <c r="G28" s="47"/>
      <c r="H28" s="47"/>
      <c r="I28" s="47"/>
      <c r="J28" s="47"/>
      <c r="K28" s="47"/>
      <c r="L28" s="47"/>
      <c r="M28" s="47"/>
      <c r="N28" s="44">
        <f>SUM(H28+I28+J28+K28+L28+M28)</f>
        <v>0</v>
      </c>
      <c r="O28" s="45">
        <f t="shared" si="3"/>
        <v>0</v>
      </c>
      <c r="P28" s="46">
        <f t="shared" si="2"/>
        <v>0</v>
      </c>
    </row>
    <row r="29" spans="2:16" ht="15">
      <c r="B29" s="41">
        <v>27</v>
      </c>
      <c r="C29" s="47"/>
      <c r="D29" s="47"/>
      <c r="E29" s="48"/>
      <c r="F29" s="48"/>
      <c r="G29" s="47"/>
      <c r="H29" s="47"/>
      <c r="I29" s="47"/>
      <c r="J29" s="47"/>
      <c r="K29" s="47"/>
      <c r="L29" s="47"/>
      <c r="M29" s="47"/>
      <c r="N29" s="44">
        <f aca="true" t="shared" si="4" ref="N29:N52">SUM(H29+I29+J29+K29+L29+M29)</f>
        <v>0</v>
      </c>
      <c r="O29" s="45">
        <f t="shared" si="3"/>
        <v>0</v>
      </c>
      <c r="P29" s="46">
        <f t="shared" si="2"/>
        <v>0</v>
      </c>
    </row>
    <row r="30" spans="2:16" ht="15">
      <c r="B30" s="41">
        <v>28</v>
      </c>
      <c r="C30" s="47"/>
      <c r="D30" s="47"/>
      <c r="E30" s="48"/>
      <c r="F30" s="48"/>
      <c r="G30" s="47"/>
      <c r="H30" s="47"/>
      <c r="I30" s="47"/>
      <c r="J30" s="47"/>
      <c r="K30" s="47"/>
      <c r="L30" s="47"/>
      <c r="M30" s="47"/>
      <c r="N30" s="44">
        <f t="shared" si="4"/>
        <v>0</v>
      </c>
      <c r="O30" s="45">
        <f t="shared" si="3"/>
        <v>0</v>
      </c>
      <c r="P30" s="46">
        <f t="shared" si="2"/>
        <v>0</v>
      </c>
    </row>
    <row r="31" spans="2:16" ht="15">
      <c r="B31" s="41">
        <v>29</v>
      </c>
      <c r="C31" s="47"/>
      <c r="D31" s="47"/>
      <c r="E31" s="48"/>
      <c r="F31" s="48"/>
      <c r="G31" s="47"/>
      <c r="H31" s="47"/>
      <c r="I31" s="47"/>
      <c r="J31" s="47"/>
      <c r="K31" s="47"/>
      <c r="L31" s="47"/>
      <c r="M31" s="47"/>
      <c r="N31" s="44">
        <f t="shared" si="4"/>
        <v>0</v>
      </c>
      <c r="O31" s="45">
        <f t="shared" si="3"/>
        <v>0</v>
      </c>
      <c r="P31" s="46">
        <f t="shared" si="2"/>
        <v>0</v>
      </c>
    </row>
    <row r="32" spans="2:16" ht="15">
      <c r="B32" s="41">
        <v>30</v>
      </c>
      <c r="C32" s="47"/>
      <c r="D32" s="47"/>
      <c r="E32" s="48"/>
      <c r="F32" s="48"/>
      <c r="G32" s="49"/>
      <c r="H32" s="47"/>
      <c r="I32" s="47"/>
      <c r="J32" s="47"/>
      <c r="K32" s="47"/>
      <c r="L32" s="47"/>
      <c r="M32" s="47"/>
      <c r="N32" s="44">
        <f t="shared" si="4"/>
        <v>0</v>
      </c>
      <c r="O32" s="45">
        <f t="shared" si="3"/>
        <v>0</v>
      </c>
      <c r="P32" s="46">
        <f t="shared" si="2"/>
        <v>0</v>
      </c>
    </row>
    <row r="33" spans="2:16" ht="15">
      <c r="B33" s="41">
        <v>31</v>
      </c>
      <c r="C33" s="47"/>
      <c r="D33" s="47"/>
      <c r="E33" s="48"/>
      <c r="F33" s="48"/>
      <c r="G33" s="49"/>
      <c r="H33" s="47"/>
      <c r="I33" s="47"/>
      <c r="J33" s="47"/>
      <c r="K33" s="47"/>
      <c r="L33" s="47"/>
      <c r="M33" s="47"/>
      <c r="N33" s="44">
        <f t="shared" si="4"/>
        <v>0</v>
      </c>
      <c r="O33" s="45">
        <f t="shared" si="3"/>
        <v>0</v>
      </c>
      <c r="P33" s="46">
        <f t="shared" si="2"/>
        <v>0</v>
      </c>
    </row>
    <row r="34" spans="2:16" ht="15">
      <c r="B34" s="41">
        <v>32</v>
      </c>
      <c r="C34" s="47"/>
      <c r="D34" s="47"/>
      <c r="E34" s="48"/>
      <c r="F34" s="48"/>
      <c r="G34" s="49"/>
      <c r="H34" s="47"/>
      <c r="I34" s="47"/>
      <c r="J34" s="47"/>
      <c r="K34" s="47"/>
      <c r="L34" s="47"/>
      <c r="M34" s="47"/>
      <c r="N34" s="44">
        <f t="shared" si="4"/>
        <v>0</v>
      </c>
      <c r="O34" s="45">
        <f t="shared" si="3"/>
        <v>0</v>
      </c>
      <c r="P34" s="46">
        <f t="shared" si="2"/>
        <v>0</v>
      </c>
    </row>
    <row r="35" spans="2:16" ht="15">
      <c r="B35" s="41">
        <v>33</v>
      </c>
      <c r="C35" s="41"/>
      <c r="D35" s="41"/>
      <c r="E35" s="50"/>
      <c r="F35" s="50"/>
      <c r="G35" s="49"/>
      <c r="H35" s="41"/>
      <c r="I35" s="41"/>
      <c r="J35" s="41"/>
      <c r="K35" s="41"/>
      <c r="L35" s="41"/>
      <c r="M35" s="41"/>
      <c r="N35" s="44">
        <f t="shared" si="4"/>
        <v>0</v>
      </c>
      <c r="O35" s="45">
        <f t="shared" si="3"/>
        <v>0</v>
      </c>
      <c r="P35" s="46">
        <f t="shared" si="2"/>
        <v>0</v>
      </c>
    </row>
    <row r="36" spans="2:16" ht="15">
      <c r="B36" s="41">
        <v>34</v>
      </c>
      <c r="C36" s="41"/>
      <c r="D36" s="41"/>
      <c r="E36" s="50"/>
      <c r="F36" s="50"/>
      <c r="G36" s="49"/>
      <c r="H36" s="41"/>
      <c r="I36" s="41"/>
      <c r="J36" s="41"/>
      <c r="K36" s="41"/>
      <c r="L36" s="41"/>
      <c r="M36" s="41"/>
      <c r="N36" s="44">
        <f t="shared" si="4"/>
        <v>0</v>
      </c>
      <c r="O36" s="45">
        <f t="shared" si="3"/>
        <v>0</v>
      </c>
      <c r="P36" s="46">
        <f t="shared" si="2"/>
        <v>0</v>
      </c>
    </row>
    <row r="37" spans="2:16" ht="15">
      <c r="B37" s="41">
        <v>35</v>
      </c>
      <c r="C37" s="41"/>
      <c r="D37" s="41"/>
      <c r="E37" s="50"/>
      <c r="F37" s="50"/>
      <c r="G37" s="49"/>
      <c r="H37" s="41"/>
      <c r="I37" s="41"/>
      <c r="J37" s="41"/>
      <c r="K37" s="41"/>
      <c r="L37" s="41"/>
      <c r="M37" s="41"/>
      <c r="N37" s="44">
        <f t="shared" si="4"/>
        <v>0</v>
      </c>
      <c r="O37" s="45">
        <f aca="true" t="shared" si="5" ref="O37:O52">SUM(H37:M37)+(G37*6)</f>
        <v>0</v>
      </c>
      <c r="P37" s="46">
        <f t="shared" si="2"/>
        <v>0</v>
      </c>
    </row>
    <row r="38" spans="2:16" ht="15">
      <c r="B38" s="41">
        <v>36</v>
      </c>
      <c r="C38" s="41"/>
      <c r="D38" s="41"/>
      <c r="E38" s="50"/>
      <c r="F38" s="50"/>
      <c r="G38" s="49"/>
      <c r="H38" s="41"/>
      <c r="I38" s="41"/>
      <c r="J38" s="41"/>
      <c r="K38" s="41"/>
      <c r="L38" s="41"/>
      <c r="M38" s="41"/>
      <c r="N38" s="44">
        <f t="shared" si="4"/>
        <v>0</v>
      </c>
      <c r="O38" s="45">
        <f t="shared" si="5"/>
        <v>0</v>
      </c>
      <c r="P38" s="46">
        <f t="shared" si="2"/>
        <v>0</v>
      </c>
    </row>
    <row r="39" spans="2:16" ht="15">
      <c r="B39" s="41">
        <v>37</v>
      </c>
      <c r="C39" s="41"/>
      <c r="D39" s="41"/>
      <c r="E39" s="50"/>
      <c r="F39" s="50"/>
      <c r="G39" s="49"/>
      <c r="H39" s="41"/>
      <c r="I39" s="41"/>
      <c r="J39" s="41"/>
      <c r="K39" s="41"/>
      <c r="L39" s="41"/>
      <c r="M39" s="41"/>
      <c r="N39" s="44">
        <f t="shared" si="4"/>
        <v>0</v>
      </c>
      <c r="O39" s="45">
        <f t="shared" si="5"/>
        <v>0</v>
      </c>
      <c r="P39" s="46">
        <f t="shared" si="2"/>
        <v>0</v>
      </c>
    </row>
    <row r="40" spans="2:16" ht="15">
      <c r="B40" s="41">
        <v>38</v>
      </c>
      <c r="C40" s="41"/>
      <c r="D40" s="41"/>
      <c r="E40" s="50"/>
      <c r="F40" s="50"/>
      <c r="G40" s="49"/>
      <c r="H40" s="41"/>
      <c r="I40" s="41"/>
      <c r="J40" s="41"/>
      <c r="K40" s="41"/>
      <c r="L40" s="41"/>
      <c r="M40" s="41"/>
      <c r="N40" s="44">
        <f t="shared" si="4"/>
        <v>0</v>
      </c>
      <c r="O40" s="45">
        <f t="shared" si="5"/>
        <v>0</v>
      </c>
      <c r="P40" s="46">
        <f t="shared" si="2"/>
        <v>0</v>
      </c>
    </row>
    <row r="41" spans="2:16" ht="15">
      <c r="B41" s="41">
        <v>39</v>
      </c>
      <c r="C41" s="41"/>
      <c r="D41" s="41"/>
      <c r="E41" s="50"/>
      <c r="F41" s="50"/>
      <c r="G41" s="49"/>
      <c r="H41" s="41"/>
      <c r="I41" s="41"/>
      <c r="J41" s="41"/>
      <c r="K41" s="41"/>
      <c r="L41" s="41"/>
      <c r="M41" s="41"/>
      <c r="N41" s="44">
        <f t="shared" si="4"/>
        <v>0</v>
      </c>
      <c r="O41" s="45">
        <f t="shared" si="5"/>
        <v>0</v>
      </c>
      <c r="P41" s="46">
        <f t="shared" si="2"/>
        <v>0</v>
      </c>
    </row>
    <row r="42" spans="2:16" ht="15">
      <c r="B42" s="41">
        <v>40</v>
      </c>
      <c r="C42" s="41"/>
      <c r="D42" s="41"/>
      <c r="E42" s="50"/>
      <c r="F42" s="50"/>
      <c r="G42" s="49"/>
      <c r="H42" s="41"/>
      <c r="I42" s="41"/>
      <c r="J42" s="41"/>
      <c r="K42" s="41"/>
      <c r="L42" s="41"/>
      <c r="M42" s="41"/>
      <c r="N42" s="44">
        <f t="shared" si="4"/>
        <v>0</v>
      </c>
      <c r="O42" s="45">
        <f t="shared" si="5"/>
        <v>0</v>
      </c>
      <c r="P42" s="46">
        <f t="shared" si="2"/>
        <v>0</v>
      </c>
    </row>
    <row r="43" spans="2:16" ht="15">
      <c r="B43" s="41">
        <v>41</v>
      </c>
      <c r="C43" s="41"/>
      <c r="D43" s="41"/>
      <c r="E43" s="50"/>
      <c r="F43" s="50"/>
      <c r="G43" s="49"/>
      <c r="H43" s="41"/>
      <c r="I43" s="41"/>
      <c r="J43" s="41"/>
      <c r="K43" s="41"/>
      <c r="L43" s="41"/>
      <c r="M43" s="41"/>
      <c r="N43" s="44">
        <f t="shared" si="4"/>
        <v>0</v>
      </c>
      <c r="O43" s="45">
        <f t="shared" si="5"/>
        <v>0</v>
      </c>
      <c r="P43" s="46">
        <f t="shared" si="2"/>
        <v>0</v>
      </c>
    </row>
    <row r="44" spans="2:16" ht="15">
      <c r="B44" s="41">
        <v>42</v>
      </c>
      <c r="C44" s="41"/>
      <c r="D44" s="41"/>
      <c r="E44" s="50"/>
      <c r="F44" s="50"/>
      <c r="G44" s="49"/>
      <c r="H44" s="41"/>
      <c r="I44" s="41"/>
      <c r="J44" s="41"/>
      <c r="K44" s="41"/>
      <c r="L44" s="41"/>
      <c r="M44" s="41"/>
      <c r="N44" s="44">
        <f t="shared" si="4"/>
        <v>0</v>
      </c>
      <c r="O44" s="45">
        <f t="shared" si="5"/>
        <v>0</v>
      </c>
      <c r="P44" s="46">
        <f t="shared" si="2"/>
        <v>0</v>
      </c>
    </row>
    <row r="45" spans="2:16" ht="15">
      <c r="B45" s="41">
        <v>43</v>
      </c>
      <c r="C45" s="41"/>
      <c r="D45" s="41"/>
      <c r="E45" s="50"/>
      <c r="F45" s="50"/>
      <c r="G45" s="49"/>
      <c r="H45" s="41"/>
      <c r="I45" s="41"/>
      <c r="J45" s="41"/>
      <c r="K45" s="41"/>
      <c r="L45" s="41"/>
      <c r="M45" s="41"/>
      <c r="N45" s="44">
        <f t="shared" si="4"/>
        <v>0</v>
      </c>
      <c r="O45" s="45">
        <f t="shared" si="5"/>
        <v>0</v>
      </c>
      <c r="P45" s="46">
        <f t="shared" si="2"/>
        <v>0</v>
      </c>
    </row>
    <row r="46" spans="2:16" ht="15">
      <c r="B46" s="41">
        <v>44</v>
      </c>
      <c r="C46" s="41"/>
      <c r="D46" s="41"/>
      <c r="E46" s="50"/>
      <c r="F46" s="50"/>
      <c r="G46" s="49"/>
      <c r="H46" s="41"/>
      <c r="I46" s="41"/>
      <c r="J46" s="41"/>
      <c r="K46" s="41"/>
      <c r="L46" s="41"/>
      <c r="M46" s="41"/>
      <c r="N46" s="44">
        <f t="shared" si="4"/>
        <v>0</v>
      </c>
      <c r="O46" s="45">
        <f t="shared" si="5"/>
        <v>0</v>
      </c>
      <c r="P46" s="46">
        <f t="shared" si="2"/>
        <v>0</v>
      </c>
    </row>
    <row r="47" spans="2:16" ht="15">
      <c r="B47" s="41">
        <v>45</v>
      </c>
      <c r="C47" s="41"/>
      <c r="D47" s="41"/>
      <c r="E47" s="50"/>
      <c r="F47" s="50"/>
      <c r="G47" s="49"/>
      <c r="H47" s="41"/>
      <c r="I47" s="41"/>
      <c r="J47" s="41"/>
      <c r="K47" s="41"/>
      <c r="L47" s="41"/>
      <c r="M47" s="41"/>
      <c r="N47" s="44">
        <f t="shared" si="4"/>
        <v>0</v>
      </c>
      <c r="O47" s="45">
        <f t="shared" si="5"/>
        <v>0</v>
      </c>
      <c r="P47" s="46">
        <f t="shared" si="2"/>
        <v>0</v>
      </c>
    </row>
    <row r="48" spans="2:16" ht="15">
      <c r="B48" s="41">
        <v>46</v>
      </c>
      <c r="C48" s="41"/>
      <c r="D48" s="41"/>
      <c r="E48" s="50"/>
      <c r="F48" s="50"/>
      <c r="G48" s="49"/>
      <c r="H48" s="41"/>
      <c r="I48" s="41"/>
      <c r="J48" s="41"/>
      <c r="K48" s="41"/>
      <c r="L48" s="41"/>
      <c r="M48" s="41"/>
      <c r="N48" s="44">
        <f t="shared" si="4"/>
        <v>0</v>
      </c>
      <c r="O48" s="45">
        <f t="shared" si="5"/>
        <v>0</v>
      </c>
      <c r="P48" s="46">
        <f t="shared" si="2"/>
        <v>0</v>
      </c>
    </row>
    <row r="49" spans="2:16" ht="15">
      <c r="B49" s="41">
        <v>47</v>
      </c>
      <c r="C49" s="41"/>
      <c r="D49" s="41"/>
      <c r="E49" s="50"/>
      <c r="F49" s="50"/>
      <c r="G49" s="49"/>
      <c r="H49" s="41"/>
      <c r="I49" s="41"/>
      <c r="J49" s="41"/>
      <c r="K49" s="41"/>
      <c r="L49" s="41"/>
      <c r="M49" s="41"/>
      <c r="N49" s="44">
        <f t="shared" si="4"/>
        <v>0</v>
      </c>
      <c r="O49" s="45">
        <f t="shared" si="5"/>
        <v>0</v>
      </c>
      <c r="P49" s="46">
        <f t="shared" si="2"/>
        <v>0</v>
      </c>
    </row>
    <row r="50" spans="2:16" ht="15">
      <c r="B50" s="41">
        <v>48</v>
      </c>
      <c r="C50" s="41"/>
      <c r="D50" s="41"/>
      <c r="E50" s="50"/>
      <c r="F50" s="50"/>
      <c r="G50" s="49"/>
      <c r="H50" s="41"/>
      <c r="I50" s="41"/>
      <c r="J50" s="41"/>
      <c r="K50" s="41"/>
      <c r="L50" s="41"/>
      <c r="M50" s="41"/>
      <c r="N50" s="44">
        <f t="shared" si="4"/>
        <v>0</v>
      </c>
      <c r="O50" s="45">
        <f t="shared" si="5"/>
        <v>0</v>
      </c>
      <c r="P50" s="46">
        <f t="shared" si="2"/>
        <v>0</v>
      </c>
    </row>
    <row r="51" spans="2:16" ht="15">
      <c r="B51" s="41">
        <v>49</v>
      </c>
      <c r="C51" s="41"/>
      <c r="D51" s="41"/>
      <c r="E51" s="50"/>
      <c r="F51" s="50"/>
      <c r="G51" s="49"/>
      <c r="H51" s="41"/>
      <c r="I51" s="41"/>
      <c r="J51" s="41"/>
      <c r="K51" s="41"/>
      <c r="L51" s="41"/>
      <c r="M51" s="41"/>
      <c r="N51" s="44">
        <f t="shared" si="4"/>
        <v>0</v>
      </c>
      <c r="O51" s="45">
        <f t="shared" si="5"/>
        <v>0</v>
      </c>
      <c r="P51" s="46">
        <f t="shared" si="2"/>
        <v>0</v>
      </c>
    </row>
    <row r="52" spans="2:16" ht="15">
      <c r="B52" s="41">
        <v>50</v>
      </c>
      <c r="C52" s="41"/>
      <c r="D52" s="41"/>
      <c r="E52" s="50"/>
      <c r="F52" s="50"/>
      <c r="G52" s="49"/>
      <c r="H52" s="41"/>
      <c r="I52" s="41"/>
      <c r="J52" s="41"/>
      <c r="K52" s="41"/>
      <c r="L52" s="41"/>
      <c r="M52" s="41"/>
      <c r="N52" s="44">
        <f t="shared" si="4"/>
        <v>0</v>
      </c>
      <c r="O52" s="45">
        <f t="shared" si="5"/>
        <v>0</v>
      </c>
      <c r="P52" s="46">
        <f t="shared" si="2"/>
        <v>0</v>
      </c>
    </row>
  </sheetData>
  <sheetProtection/>
  <mergeCells count="1">
    <mergeCell ref="B1:P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O18"/>
  <sheetViews>
    <sheetView zoomScalePageLayoutView="0" workbookViewId="0" topLeftCell="A1">
      <selection activeCell="N7" sqref="N7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7.140625" style="0" customWidth="1"/>
    <col min="5" max="6" width="20.421875" style="0" customWidth="1"/>
    <col min="7" max="7" width="8.140625" style="1" customWidth="1"/>
    <col min="8" max="8" width="7.28125" style="2" customWidth="1"/>
    <col min="13" max="13" width="13.8515625" style="0" customWidth="1"/>
    <col min="15" max="15" width="10.00390625" style="0" bestFit="1" customWidth="1"/>
  </cols>
  <sheetData>
    <row r="1" spans="2:15" ht="34.5" customHeight="1">
      <c r="B1" s="126" t="s">
        <v>26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2:15" ht="15">
      <c r="B2" s="5" t="s">
        <v>3</v>
      </c>
      <c r="C2" s="5" t="s">
        <v>1</v>
      </c>
      <c r="D2" s="5" t="s">
        <v>2</v>
      </c>
      <c r="E2" s="5" t="s">
        <v>0</v>
      </c>
      <c r="F2" s="5" t="s">
        <v>28</v>
      </c>
      <c r="G2" s="12" t="s">
        <v>14</v>
      </c>
      <c r="H2" s="11" t="s">
        <v>10</v>
      </c>
      <c r="I2" s="5" t="s">
        <v>4</v>
      </c>
      <c r="J2" s="5" t="s">
        <v>5</v>
      </c>
      <c r="K2" s="5" t="s">
        <v>6</v>
      </c>
      <c r="L2" s="5" t="s">
        <v>7</v>
      </c>
      <c r="M2" s="24" t="s">
        <v>50</v>
      </c>
      <c r="N2" s="6" t="s">
        <v>30</v>
      </c>
      <c r="O2" s="8" t="s">
        <v>12</v>
      </c>
    </row>
    <row r="3" spans="2:15" ht="15">
      <c r="B3" s="73">
        <v>1</v>
      </c>
      <c r="C3" s="74">
        <f>'ELIM GR A'!C5</f>
        <v>626</v>
      </c>
      <c r="D3" s="74" t="str">
        <f>'ELIM GR A'!D5</f>
        <v>A</v>
      </c>
      <c r="E3" s="75" t="str">
        <f>'ELIM GR A'!E5</f>
        <v>BIELSKI PAWEŁ</v>
      </c>
      <c r="F3" s="75" t="str">
        <f>'ELIM GR A'!F5</f>
        <v>TKB TORUŃ</v>
      </c>
      <c r="G3" s="12">
        <f>'ELIM GR A'!O5</f>
        <v>1309</v>
      </c>
      <c r="H3" s="13">
        <f>'ELIM GR A'!G5</f>
        <v>0</v>
      </c>
      <c r="I3" s="4">
        <v>211</v>
      </c>
      <c r="J3" s="4">
        <v>220</v>
      </c>
      <c r="K3" s="4">
        <v>236</v>
      </c>
      <c r="L3" s="4">
        <v>169</v>
      </c>
      <c r="M3" s="25">
        <f>'ELIM GR A'!N5+I3+J3+K3+L3</f>
        <v>2145</v>
      </c>
      <c r="N3" s="7">
        <f aca="true" t="shared" si="0" ref="N3:N18">SUM(I3:L3)+(H3*4)+G3</f>
        <v>2145</v>
      </c>
      <c r="O3" s="9">
        <f>SUM(M3)/10</f>
        <v>214.5</v>
      </c>
    </row>
    <row r="4" spans="2:15" ht="15">
      <c r="B4" s="73">
        <v>2</v>
      </c>
      <c r="C4" s="74">
        <f>'ELIM GR A'!C6</f>
        <v>203</v>
      </c>
      <c r="D4" s="74" t="str">
        <f>'ELIM GR A'!D6</f>
        <v>A</v>
      </c>
      <c r="E4" s="75" t="str">
        <f>'ELIM GR A'!E6</f>
        <v>PAJĄK MIREK</v>
      </c>
      <c r="F4" s="75" t="str">
        <f>'ELIM GR A'!F6</f>
        <v>KB RODŁO PIŁA</v>
      </c>
      <c r="G4" s="12">
        <f>'ELIM GR A'!O6</f>
        <v>1307</v>
      </c>
      <c r="H4" s="13">
        <f>'ELIM GR A'!G6</f>
        <v>5</v>
      </c>
      <c r="I4" s="4">
        <v>155</v>
      </c>
      <c r="J4" s="4">
        <v>204</v>
      </c>
      <c r="K4" s="4">
        <v>186</v>
      </c>
      <c r="L4" s="4">
        <v>245</v>
      </c>
      <c r="M4" s="44">
        <f>'ELIM GR A'!N6+I4+J4+K4+L4</f>
        <v>2067</v>
      </c>
      <c r="N4" s="7">
        <f t="shared" si="0"/>
        <v>2117</v>
      </c>
      <c r="O4" s="9">
        <f aca="true" t="shared" si="1" ref="O4:O18">SUM(I4:L4)/4</f>
        <v>197.5</v>
      </c>
    </row>
    <row r="5" spans="2:15" ht="15">
      <c r="B5" s="73">
        <v>3</v>
      </c>
      <c r="C5" s="74">
        <f>'ELIM GR A'!C3</f>
        <v>1186</v>
      </c>
      <c r="D5" s="74" t="str">
        <f>'ELIM GR A'!D3</f>
        <v>A</v>
      </c>
      <c r="E5" s="75" t="str">
        <f>'ELIM GR A'!E3</f>
        <v>OLEJNICZAK TOMEK</v>
      </c>
      <c r="F5" s="75" t="str">
        <f>'ELIM GR A'!F3</f>
        <v>PIN BUSTERS DARIO BOWLING</v>
      </c>
      <c r="G5" s="12">
        <f>'ELIM GR A'!O3</f>
        <v>1361</v>
      </c>
      <c r="H5" s="13">
        <f>'ELIM GR A'!G3</f>
        <v>0</v>
      </c>
      <c r="I5" s="4">
        <v>170</v>
      </c>
      <c r="J5" s="4">
        <v>202</v>
      </c>
      <c r="K5" s="4">
        <v>169</v>
      </c>
      <c r="L5" s="4">
        <v>210</v>
      </c>
      <c r="M5" s="44">
        <f>'ELIM GR A'!N3+I5+J5+K5+L5</f>
        <v>2112</v>
      </c>
      <c r="N5" s="7">
        <f t="shared" si="0"/>
        <v>2112</v>
      </c>
      <c r="O5" s="9">
        <f t="shared" si="1"/>
        <v>187.75</v>
      </c>
    </row>
    <row r="6" spans="2:15" ht="15">
      <c r="B6" s="73">
        <v>4</v>
      </c>
      <c r="C6" s="74">
        <f>'ELIM GR A'!C8</f>
        <v>738</v>
      </c>
      <c r="D6" s="74" t="str">
        <f>'ELIM GR A'!D8</f>
        <v>A</v>
      </c>
      <c r="E6" s="75" t="str">
        <f>'ELIM GR A'!E8</f>
        <v>PREUS PATRYK</v>
      </c>
      <c r="F6" s="75" t="str">
        <f>'ELIM GR A'!F8</f>
        <v>PERFECT 300</v>
      </c>
      <c r="G6" s="12">
        <f>'ELIM GR A'!O8</f>
        <v>1283</v>
      </c>
      <c r="H6" s="13">
        <f>'ELIM GR A'!G8</f>
        <v>0</v>
      </c>
      <c r="I6" s="4">
        <v>220</v>
      </c>
      <c r="J6" s="4">
        <v>177</v>
      </c>
      <c r="K6" s="4">
        <v>192</v>
      </c>
      <c r="L6" s="4">
        <v>224</v>
      </c>
      <c r="M6" s="44">
        <f>'ELIM GR A'!N8+I6+J6+K6+L6</f>
        <v>2096</v>
      </c>
      <c r="N6" s="7">
        <f t="shared" si="0"/>
        <v>2096</v>
      </c>
      <c r="O6" s="9">
        <f t="shared" si="1"/>
        <v>203.25</v>
      </c>
    </row>
    <row r="7" spans="2:15" ht="15">
      <c r="B7" s="73">
        <v>5</v>
      </c>
      <c r="C7" s="74">
        <f>'ELIM GR A'!C4</f>
        <v>204</v>
      </c>
      <c r="D7" s="74" t="str">
        <f>'ELIM GR A'!D4</f>
        <v>A</v>
      </c>
      <c r="E7" s="75" t="str">
        <f>'ELIM GR A'!E4</f>
        <v>PAJĄK BOŻENA</v>
      </c>
      <c r="F7" s="75" t="str">
        <f>'ELIM GR A'!F4</f>
        <v>KB RODŁO PIŁA</v>
      </c>
      <c r="G7" s="12">
        <f>'ELIM GR A'!O4</f>
        <v>1317</v>
      </c>
      <c r="H7" s="13">
        <f>'ELIM GR A'!G4</f>
        <v>10</v>
      </c>
      <c r="I7" s="4">
        <v>189</v>
      </c>
      <c r="J7" s="4">
        <v>203</v>
      </c>
      <c r="K7" s="4">
        <v>167</v>
      </c>
      <c r="L7" s="4">
        <v>166</v>
      </c>
      <c r="M7" s="44">
        <f>'ELIM GR A'!N4+I7+J7+K7+L7</f>
        <v>1982</v>
      </c>
      <c r="N7" s="7">
        <f t="shared" si="0"/>
        <v>2082</v>
      </c>
      <c r="O7" s="9">
        <f t="shared" si="1"/>
        <v>181.25</v>
      </c>
    </row>
    <row r="8" spans="2:15" ht="15">
      <c r="B8" s="73">
        <v>6</v>
      </c>
      <c r="C8" s="74">
        <f>'ELIM GR A'!C7</f>
        <v>792</v>
      </c>
      <c r="D8" s="74" t="str">
        <f>'ELIM GR A'!D7</f>
        <v>A</v>
      </c>
      <c r="E8" s="75" t="str">
        <f>'ELIM GR A'!E7</f>
        <v>OLESIŃSKI KRZYSZTOF</v>
      </c>
      <c r="F8" s="75" t="str">
        <f>'ELIM GR A'!F7</f>
        <v>BOWLING SHOP BOLESŁAWIEC</v>
      </c>
      <c r="G8" s="12">
        <f>'ELIM GR A'!O7</f>
        <v>1291</v>
      </c>
      <c r="H8" s="13">
        <f>'ELIM GR A'!G7</f>
        <v>5</v>
      </c>
      <c r="I8" s="4">
        <v>163</v>
      </c>
      <c r="J8" s="4">
        <v>155</v>
      </c>
      <c r="K8" s="4">
        <v>208</v>
      </c>
      <c r="L8" s="4">
        <v>215</v>
      </c>
      <c r="M8" s="44">
        <f>'ELIM GR A'!N7+I8+J8+K8+L8</f>
        <v>2002</v>
      </c>
      <c r="N8" s="7">
        <f t="shared" si="0"/>
        <v>2052</v>
      </c>
      <c r="O8" s="9">
        <f t="shared" si="1"/>
        <v>185.25</v>
      </c>
    </row>
    <row r="9" spans="2:15" ht="15">
      <c r="B9" s="73">
        <v>7</v>
      </c>
      <c r="C9" s="74">
        <f>'ELIM GR A'!C9</f>
        <v>924</v>
      </c>
      <c r="D9" s="74" t="str">
        <f>'ELIM GR A'!D9</f>
        <v>A</v>
      </c>
      <c r="E9" s="75" t="str">
        <f>'ELIM GR A'!E9</f>
        <v>YEARWOOD ALLAN</v>
      </c>
      <c r="F9" s="75" t="str">
        <f>'ELIM GR A'!F9</f>
        <v>PIN BUSTERS DARIO BOWLING</v>
      </c>
      <c r="G9" s="12">
        <f>'ELIM GR A'!O9</f>
        <v>1242</v>
      </c>
      <c r="H9" s="13">
        <f>'ELIM GR A'!G9</f>
        <v>5</v>
      </c>
      <c r="I9" s="4">
        <v>158</v>
      </c>
      <c r="J9" s="4">
        <v>161</v>
      </c>
      <c r="K9" s="4">
        <v>167</v>
      </c>
      <c r="L9" s="4">
        <v>197</v>
      </c>
      <c r="M9" s="44">
        <f>'ELIM GR A'!N9+I9+J9+K9+L9</f>
        <v>1895</v>
      </c>
      <c r="N9" s="7">
        <f t="shared" si="0"/>
        <v>1945</v>
      </c>
      <c r="O9" s="9">
        <f t="shared" si="1"/>
        <v>170.75</v>
      </c>
    </row>
    <row r="10" spans="2:15" ht="15">
      <c r="B10" s="73">
        <v>8</v>
      </c>
      <c r="C10" s="74">
        <f>'ELIM GR A'!C10</f>
        <v>860</v>
      </c>
      <c r="D10" s="74" t="str">
        <f>'ELIM GR A'!D10</f>
        <v>A</v>
      </c>
      <c r="E10" s="75" t="str">
        <f>'ELIM GR A'!E10</f>
        <v>LUTOWSKI TOMASZ</v>
      </c>
      <c r="F10" s="75" t="str">
        <f>'ELIM GR A'!F10</f>
        <v>MARTIN CLUB 2000</v>
      </c>
      <c r="G10" s="12">
        <f>'ELIM GR A'!O10</f>
        <v>1201</v>
      </c>
      <c r="H10" s="13">
        <f>'ELIM GR A'!G10</f>
        <v>0</v>
      </c>
      <c r="I10" s="4">
        <v>215</v>
      </c>
      <c r="J10" s="4">
        <v>189</v>
      </c>
      <c r="K10" s="4">
        <v>167</v>
      </c>
      <c r="L10" s="4">
        <v>149</v>
      </c>
      <c r="M10" s="44">
        <f>'ELIM GR A'!N10+I10+J10+K10+L10</f>
        <v>1921</v>
      </c>
      <c r="N10" s="7">
        <f t="shared" si="0"/>
        <v>1921</v>
      </c>
      <c r="O10" s="9">
        <f t="shared" si="1"/>
        <v>180</v>
      </c>
    </row>
    <row r="11" spans="2:15" ht="15">
      <c r="B11" s="14">
        <v>9</v>
      </c>
      <c r="C11" s="67">
        <v>1857</v>
      </c>
      <c r="D11" s="67" t="s">
        <v>51</v>
      </c>
      <c r="E11" s="48" t="s">
        <v>110</v>
      </c>
      <c r="F11" s="48" t="s">
        <v>79</v>
      </c>
      <c r="G11" s="12">
        <v>1128</v>
      </c>
      <c r="H11" s="13">
        <v>5</v>
      </c>
      <c r="I11" s="4">
        <v>205</v>
      </c>
      <c r="J11" s="4">
        <v>171</v>
      </c>
      <c r="K11" s="4">
        <v>198</v>
      </c>
      <c r="L11" s="4">
        <v>195</v>
      </c>
      <c r="M11" s="44">
        <f>SUM(G11)+I11+J11+K11+L11</f>
        <v>1897</v>
      </c>
      <c r="N11" s="7">
        <f t="shared" si="0"/>
        <v>1917</v>
      </c>
      <c r="O11" s="9">
        <f t="shared" si="1"/>
        <v>192.25</v>
      </c>
    </row>
    <row r="12" spans="2:15" ht="15">
      <c r="B12" s="14">
        <v>10</v>
      </c>
      <c r="C12" s="14">
        <f>'ELIM GR A'!C14</f>
        <v>2157</v>
      </c>
      <c r="D12" s="14" t="str">
        <f>'ELIM GR A'!D14</f>
        <v>A</v>
      </c>
      <c r="E12" s="17" t="str">
        <f>'ELIM GR A'!E14</f>
        <v>CICHORACKI MACIEJ</v>
      </c>
      <c r="F12" s="17" t="str">
        <f>'ELIM GR A'!F14</f>
        <v>TKB TORUŃ</v>
      </c>
      <c r="G12" s="12">
        <f>'ELIM GR A'!O14</f>
        <v>1148</v>
      </c>
      <c r="H12" s="13">
        <f>'ELIM GR A'!G14</f>
        <v>0</v>
      </c>
      <c r="I12" s="4">
        <v>171</v>
      </c>
      <c r="J12" s="4">
        <v>202</v>
      </c>
      <c r="K12" s="4">
        <v>220</v>
      </c>
      <c r="L12" s="4">
        <v>146</v>
      </c>
      <c r="M12" s="44">
        <f>'ELIM GR A'!N14+I12+J12+K12+L12</f>
        <v>1887</v>
      </c>
      <c r="N12" s="7">
        <f t="shared" si="0"/>
        <v>1887</v>
      </c>
      <c r="O12" s="62">
        <f t="shared" si="1"/>
        <v>184.75</v>
      </c>
    </row>
    <row r="13" spans="2:15" ht="15">
      <c r="B13" s="14">
        <v>11</v>
      </c>
      <c r="C13" s="14">
        <f>'ELIM GR A'!C12</f>
        <v>226</v>
      </c>
      <c r="D13" s="14" t="str">
        <f>'ELIM GR A'!D12</f>
        <v>A</v>
      </c>
      <c r="E13" s="17" t="str">
        <f>'ELIM GR A'!E12</f>
        <v>RYBICKI KAZIMIERZ</v>
      </c>
      <c r="F13" s="17" t="str">
        <f>'ELIM GR A'!F12</f>
        <v>SZTORM BC GDAŃSK</v>
      </c>
      <c r="G13" s="12">
        <f>'ELIM GR A'!O12</f>
        <v>1154</v>
      </c>
      <c r="H13" s="13">
        <f>'ELIM GR A'!G12</f>
        <v>5</v>
      </c>
      <c r="I13" s="4">
        <v>200</v>
      </c>
      <c r="J13" s="4">
        <v>201</v>
      </c>
      <c r="K13" s="4">
        <v>161</v>
      </c>
      <c r="L13" s="4">
        <v>147</v>
      </c>
      <c r="M13" s="44">
        <f>'ELIM GR A'!N12+I13+J13+K13+L13</f>
        <v>1833</v>
      </c>
      <c r="N13" s="7">
        <f t="shared" si="0"/>
        <v>1883</v>
      </c>
      <c r="O13" s="62">
        <f t="shared" si="1"/>
        <v>177.25</v>
      </c>
    </row>
    <row r="14" spans="2:15" ht="15">
      <c r="B14" s="14">
        <v>12</v>
      </c>
      <c r="C14" s="67">
        <v>743</v>
      </c>
      <c r="D14" s="67" t="s">
        <v>51</v>
      </c>
      <c r="E14" s="48" t="s">
        <v>58</v>
      </c>
      <c r="F14" s="48" t="s">
        <v>59</v>
      </c>
      <c r="G14" s="12">
        <v>1108</v>
      </c>
      <c r="H14" s="13">
        <f>'ELIM GR A'!G15</f>
        <v>0</v>
      </c>
      <c r="I14" s="4">
        <v>203</v>
      </c>
      <c r="J14" s="4">
        <v>245</v>
      </c>
      <c r="K14" s="4">
        <v>141</v>
      </c>
      <c r="L14" s="4">
        <v>185</v>
      </c>
      <c r="M14" s="44">
        <f>'ELIM GR A'!N15+I14+J14+K14+L14</f>
        <v>1921</v>
      </c>
      <c r="N14" s="7">
        <f t="shared" si="0"/>
        <v>1882</v>
      </c>
      <c r="O14" s="62">
        <f t="shared" si="1"/>
        <v>193.5</v>
      </c>
    </row>
    <row r="15" spans="2:15" ht="15">
      <c r="B15" s="14">
        <v>13</v>
      </c>
      <c r="C15" s="67">
        <v>2244</v>
      </c>
      <c r="D15" s="67" t="s">
        <v>51</v>
      </c>
      <c r="E15" s="48" t="s">
        <v>109</v>
      </c>
      <c r="F15" s="48" t="s">
        <v>79</v>
      </c>
      <c r="G15" s="12">
        <v>1138</v>
      </c>
      <c r="H15" s="27">
        <v>0</v>
      </c>
      <c r="I15" s="4">
        <v>176</v>
      </c>
      <c r="J15" s="4">
        <v>178</v>
      </c>
      <c r="K15" s="4">
        <v>155</v>
      </c>
      <c r="L15" s="4">
        <v>212</v>
      </c>
      <c r="M15" s="44">
        <f>SUM(G15)+I15+J15+K15+L15</f>
        <v>1859</v>
      </c>
      <c r="N15" s="7">
        <f t="shared" si="0"/>
        <v>1859</v>
      </c>
      <c r="O15" s="62">
        <f t="shared" si="1"/>
        <v>180.25</v>
      </c>
    </row>
    <row r="16" spans="2:15" ht="15">
      <c r="B16" s="14">
        <v>14</v>
      </c>
      <c r="C16" s="14">
        <f>'ELIM GR A'!C11</f>
        <v>1546</v>
      </c>
      <c r="D16" s="14" t="str">
        <f>'ELIM GR A'!D11</f>
        <v>A</v>
      </c>
      <c r="E16" s="17" t="str">
        <f>'ELIM GR A'!E11</f>
        <v>KORKOWSKI RYSZARD</v>
      </c>
      <c r="F16" s="17" t="str">
        <f>'ELIM GR A'!F11</f>
        <v>TKB TORUŃ </v>
      </c>
      <c r="G16" s="12">
        <f>'ELIM GR A'!O11</f>
        <v>1179</v>
      </c>
      <c r="H16" s="27">
        <f>'ELIM GR A'!G11</f>
        <v>0</v>
      </c>
      <c r="I16" s="4">
        <v>120</v>
      </c>
      <c r="J16" s="4">
        <v>148</v>
      </c>
      <c r="K16" s="4">
        <v>189</v>
      </c>
      <c r="L16" s="4">
        <v>159</v>
      </c>
      <c r="M16" s="44">
        <f>'ELIM GR A'!N11+I16+J16+K16+L16</f>
        <v>1795</v>
      </c>
      <c r="N16" s="7">
        <f t="shared" si="0"/>
        <v>1795</v>
      </c>
      <c r="O16" s="62">
        <f t="shared" si="1"/>
        <v>154</v>
      </c>
    </row>
    <row r="17" spans="2:15" ht="15">
      <c r="B17" s="14">
        <v>15</v>
      </c>
      <c r="C17" s="14">
        <v>169</v>
      </c>
      <c r="D17" s="14" t="s">
        <v>51</v>
      </c>
      <c r="E17" s="17" t="s">
        <v>100</v>
      </c>
      <c r="F17" s="17" t="s">
        <v>77</v>
      </c>
      <c r="G17" s="12">
        <v>1118</v>
      </c>
      <c r="H17" s="27">
        <v>5</v>
      </c>
      <c r="I17" s="4">
        <v>154</v>
      </c>
      <c r="J17" s="4">
        <v>183</v>
      </c>
      <c r="K17" s="4">
        <v>158</v>
      </c>
      <c r="L17" s="4">
        <v>135</v>
      </c>
      <c r="M17" s="44">
        <f>SUM(G17)+I17+J17+K17+L17</f>
        <v>1748</v>
      </c>
      <c r="N17" s="7">
        <f t="shared" si="0"/>
        <v>1768</v>
      </c>
      <c r="O17" s="62">
        <f t="shared" si="1"/>
        <v>157.5</v>
      </c>
    </row>
    <row r="18" spans="2:15" ht="15">
      <c r="B18" s="14">
        <v>16</v>
      </c>
      <c r="C18" s="14">
        <f>'ELIM GR A'!C13</f>
        <v>1540</v>
      </c>
      <c r="D18" s="14" t="str">
        <f>'ELIM GR A'!D13</f>
        <v>A</v>
      </c>
      <c r="E18" s="17" t="str">
        <f>'ELIM GR A'!E13</f>
        <v>KUCIŃSK JACEK</v>
      </c>
      <c r="F18" s="17" t="str">
        <f>'ELIM GR A'!F13</f>
        <v>ŁKB ŁODŹ</v>
      </c>
      <c r="G18" s="12">
        <f>'ELIM GR A'!O13</f>
        <v>1149</v>
      </c>
      <c r="H18" s="27">
        <f>'ELIM GR A'!G13</f>
        <v>5</v>
      </c>
      <c r="I18" s="4">
        <v>0</v>
      </c>
      <c r="J18" s="4">
        <v>0</v>
      </c>
      <c r="K18" s="4">
        <v>0</v>
      </c>
      <c r="L18" s="4">
        <v>0</v>
      </c>
      <c r="M18" s="44">
        <f>'ELIM GR A'!N13+I18+J18+K18+L18</f>
        <v>1119</v>
      </c>
      <c r="N18" s="7">
        <f t="shared" si="0"/>
        <v>1169</v>
      </c>
      <c r="O18" s="62">
        <f t="shared" si="1"/>
        <v>0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 r:id="rId2"/>
  <ignoredErrors>
    <ignoredError sqref="M16" formula="1"/>
    <ignoredError sqref="O11 O15 O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C1:P1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2" width="9.140625" style="78" customWidth="1"/>
    <col min="3" max="3" width="5.57421875" style="78" customWidth="1"/>
    <col min="4" max="4" width="6.8515625" style="78" customWidth="1"/>
    <col min="5" max="5" width="7.140625" style="78" customWidth="1"/>
    <col min="6" max="7" width="20.421875" style="78" customWidth="1"/>
    <col min="8" max="8" width="14.28125" style="95" customWidth="1"/>
    <col min="9" max="9" width="7.28125" style="96" customWidth="1"/>
    <col min="10" max="13" width="9.140625" style="78" customWidth="1"/>
    <col min="14" max="14" width="13.421875" style="78" customWidth="1"/>
    <col min="15" max="15" width="9.140625" style="78" customWidth="1"/>
    <col min="16" max="16" width="10.00390625" style="78" bestFit="1" customWidth="1"/>
    <col min="17" max="16384" width="9.140625" style="78" customWidth="1"/>
  </cols>
  <sheetData>
    <row r="1" spans="3:16" ht="34.5" customHeight="1">
      <c r="C1" s="126" t="s">
        <v>24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3:16" ht="15">
      <c r="C2" s="79" t="s">
        <v>3</v>
      </c>
      <c r="D2" s="79" t="s">
        <v>1</v>
      </c>
      <c r="E2" s="79" t="s">
        <v>2</v>
      </c>
      <c r="F2" s="79" t="s">
        <v>0</v>
      </c>
      <c r="G2" s="79" t="s">
        <v>28</v>
      </c>
      <c r="H2" s="80" t="s">
        <v>15</v>
      </c>
      <c r="I2" s="81" t="s">
        <v>10</v>
      </c>
      <c r="J2" s="79" t="s">
        <v>4</v>
      </c>
      <c r="K2" s="79" t="s">
        <v>5</v>
      </c>
      <c r="L2" s="79" t="s">
        <v>6</v>
      </c>
      <c r="M2" s="79" t="s">
        <v>7</v>
      </c>
      <c r="N2" s="82" t="s">
        <v>50</v>
      </c>
      <c r="O2" s="83" t="s">
        <v>30</v>
      </c>
      <c r="P2" s="84" t="s">
        <v>12</v>
      </c>
    </row>
    <row r="3" spans="3:16" ht="15">
      <c r="C3" s="85">
        <v>1</v>
      </c>
      <c r="D3" s="86">
        <f>'ĆWIERĆFIN GR A '!C3</f>
        <v>626</v>
      </c>
      <c r="E3" s="86" t="str">
        <f>'ĆWIERĆFIN GR A '!D3</f>
        <v>A</v>
      </c>
      <c r="F3" s="87" t="str">
        <f>'ĆWIERĆFIN GR A '!E3</f>
        <v>BIELSKI PAWEŁ</v>
      </c>
      <c r="G3" s="87" t="str">
        <f>'ĆWIERĆFIN GR A '!F3</f>
        <v>TKB TORUŃ</v>
      </c>
      <c r="H3" s="80">
        <f>'ĆWIERĆFIN GR A '!N3</f>
        <v>2145</v>
      </c>
      <c r="I3" s="88">
        <f>'ĆWIERĆFIN GR A '!H3</f>
        <v>0</v>
      </c>
      <c r="J3" s="89">
        <v>246</v>
      </c>
      <c r="K3" s="89">
        <v>246</v>
      </c>
      <c r="L3" s="89">
        <v>145</v>
      </c>
      <c r="M3" s="89">
        <v>217</v>
      </c>
      <c r="N3" s="90">
        <f>'ĆWIERĆFIN GR A '!M3+J3+K3+L3+M3</f>
        <v>2999</v>
      </c>
      <c r="O3" s="91">
        <f aca="true" t="shared" si="0" ref="O3:O10">SUM(J3:M3)+(I3*4)+H3</f>
        <v>2999</v>
      </c>
      <c r="P3" s="92">
        <f>SUM(N3)/14</f>
        <v>214.21428571428572</v>
      </c>
    </row>
    <row r="4" spans="3:16" ht="15">
      <c r="C4" s="85">
        <v>2</v>
      </c>
      <c r="D4" s="86">
        <f>'ĆWIERĆFIN GR A '!C5</f>
        <v>1186</v>
      </c>
      <c r="E4" s="86" t="str">
        <f>'ĆWIERĆFIN GR A '!D5</f>
        <v>A</v>
      </c>
      <c r="F4" s="87" t="str">
        <f>'ĆWIERĆFIN GR A '!E5</f>
        <v>OLEJNICZAK TOMEK</v>
      </c>
      <c r="G4" s="87" t="str">
        <f>'ĆWIERĆFIN GR A '!F5</f>
        <v>PIN BUSTERS DARIO BOWLING</v>
      </c>
      <c r="H4" s="80">
        <f>'ĆWIERĆFIN GR A '!N5</f>
        <v>2112</v>
      </c>
      <c r="I4" s="88">
        <f>'ĆWIERĆFIN GR A '!H5</f>
        <v>0</v>
      </c>
      <c r="J4" s="89">
        <v>222</v>
      </c>
      <c r="K4" s="89">
        <v>224</v>
      </c>
      <c r="L4" s="89">
        <v>181</v>
      </c>
      <c r="M4" s="89">
        <v>183</v>
      </c>
      <c r="N4" s="90">
        <f>'ĆWIERĆFIN GR A '!M5+J4+K4+L4+M4</f>
        <v>2922</v>
      </c>
      <c r="O4" s="91">
        <f t="shared" si="0"/>
        <v>2922</v>
      </c>
      <c r="P4" s="92">
        <f aca="true" t="shared" si="1" ref="P4:P10">SUM(J4:M4)/4</f>
        <v>202.5</v>
      </c>
    </row>
    <row r="5" spans="3:16" ht="15">
      <c r="C5" s="85">
        <v>3</v>
      </c>
      <c r="D5" s="86">
        <f>'ĆWIERĆFIN GR A '!C8</f>
        <v>792</v>
      </c>
      <c r="E5" s="86" t="str">
        <f>'ĆWIERĆFIN GR A '!D8</f>
        <v>A</v>
      </c>
      <c r="F5" s="87" t="str">
        <f>'ĆWIERĆFIN GR A '!E8</f>
        <v>OLESIŃSKI KRZYSZTOF</v>
      </c>
      <c r="G5" s="87" t="str">
        <f>'ĆWIERĆFIN GR A '!F8</f>
        <v>BOWLING SHOP BOLESŁAWIEC</v>
      </c>
      <c r="H5" s="80">
        <f>'ĆWIERĆFIN GR A '!N8</f>
        <v>2052</v>
      </c>
      <c r="I5" s="88">
        <f>'ĆWIERĆFIN GR A '!H8</f>
        <v>5</v>
      </c>
      <c r="J5" s="89">
        <v>227</v>
      </c>
      <c r="K5" s="89">
        <v>215</v>
      </c>
      <c r="L5" s="89">
        <v>179</v>
      </c>
      <c r="M5" s="89">
        <v>209</v>
      </c>
      <c r="N5" s="90">
        <f>'ĆWIERĆFIN GR A '!M8+J5+K5+L5+M5</f>
        <v>2832</v>
      </c>
      <c r="O5" s="91">
        <f t="shared" si="0"/>
        <v>2902</v>
      </c>
      <c r="P5" s="92">
        <f t="shared" si="1"/>
        <v>207.5</v>
      </c>
    </row>
    <row r="6" spans="3:16" ht="15">
      <c r="C6" s="85">
        <v>4</v>
      </c>
      <c r="D6" s="86">
        <f>'ĆWIERĆFIN GR A '!C4</f>
        <v>203</v>
      </c>
      <c r="E6" s="86" t="str">
        <f>'ĆWIERĆFIN GR A '!D4</f>
        <v>A</v>
      </c>
      <c r="F6" s="87" t="str">
        <f>'ĆWIERĆFIN GR A '!E4</f>
        <v>PAJĄK MIREK</v>
      </c>
      <c r="G6" s="87" t="str">
        <f>'ĆWIERĆFIN GR A '!F4</f>
        <v>KB RODŁO PIŁA</v>
      </c>
      <c r="H6" s="80">
        <f>'ĆWIERĆFIN GR A '!N4</f>
        <v>2117</v>
      </c>
      <c r="I6" s="88">
        <f>'ĆWIERĆFIN GR A '!H4</f>
        <v>5</v>
      </c>
      <c r="J6" s="89">
        <v>189</v>
      </c>
      <c r="K6" s="89">
        <v>154</v>
      </c>
      <c r="L6" s="89">
        <v>203</v>
      </c>
      <c r="M6" s="89">
        <v>205</v>
      </c>
      <c r="N6" s="90">
        <f>'ĆWIERĆFIN GR A '!M4+J6+K6+L6+M6</f>
        <v>2818</v>
      </c>
      <c r="O6" s="91">
        <f t="shared" si="0"/>
        <v>2888</v>
      </c>
      <c r="P6" s="92">
        <f t="shared" si="1"/>
        <v>187.75</v>
      </c>
    </row>
    <row r="7" spans="3:16" ht="15">
      <c r="C7" s="93">
        <v>5</v>
      </c>
      <c r="D7" s="93">
        <f>'ĆWIERĆFIN GR A '!C6</f>
        <v>738</v>
      </c>
      <c r="E7" s="93" t="str">
        <f>'ĆWIERĆFIN GR A '!D6</f>
        <v>A</v>
      </c>
      <c r="F7" s="94" t="str">
        <f>'ĆWIERĆFIN GR A '!E6</f>
        <v>PREUS PATRYK</v>
      </c>
      <c r="G7" s="94" t="str">
        <f>'ĆWIERĆFIN GR A '!F6</f>
        <v>PERFECT 300</v>
      </c>
      <c r="H7" s="80">
        <f>'ĆWIERĆFIN GR A '!N6</f>
        <v>2096</v>
      </c>
      <c r="I7" s="88">
        <f>'ĆWIERĆFIN GR A '!H6</f>
        <v>0</v>
      </c>
      <c r="J7" s="89">
        <v>191</v>
      </c>
      <c r="K7" s="89">
        <v>185</v>
      </c>
      <c r="L7" s="89">
        <v>205</v>
      </c>
      <c r="M7" s="89">
        <v>186</v>
      </c>
      <c r="N7" s="90">
        <f>'ĆWIERĆFIN GR A '!M6+J7+K7+L7+M7</f>
        <v>2863</v>
      </c>
      <c r="O7" s="91">
        <f t="shared" si="0"/>
        <v>2863</v>
      </c>
      <c r="P7" s="92">
        <f t="shared" si="1"/>
        <v>191.75</v>
      </c>
    </row>
    <row r="8" spans="3:16" ht="15">
      <c r="C8" s="93">
        <v>6</v>
      </c>
      <c r="D8" s="93">
        <f>'ĆWIERĆFIN GR A '!C7</f>
        <v>204</v>
      </c>
      <c r="E8" s="93" t="str">
        <f>'ĆWIERĆFIN GR A '!D7</f>
        <v>A</v>
      </c>
      <c r="F8" s="94" t="str">
        <f>'ĆWIERĆFIN GR A '!E7</f>
        <v>PAJĄK BOŻENA</v>
      </c>
      <c r="G8" s="94" t="str">
        <f>'ĆWIERĆFIN GR A '!F7</f>
        <v>KB RODŁO PIŁA</v>
      </c>
      <c r="H8" s="80">
        <f>'ĆWIERĆFIN GR A '!N7</f>
        <v>2082</v>
      </c>
      <c r="I8" s="88">
        <f>'ĆWIERĆFIN GR A '!H7</f>
        <v>10</v>
      </c>
      <c r="J8" s="89">
        <v>160</v>
      </c>
      <c r="K8" s="89">
        <v>149</v>
      </c>
      <c r="L8" s="89">
        <v>160</v>
      </c>
      <c r="M8" s="89">
        <v>210</v>
      </c>
      <c r="N8" s="90">
        <f>'ĆWIERĆFIN GR A '!M7+J8+K8+L8+M8</f>
        <v>2661</v>
      </c>
      <c r="O8" s="91">
        <f t="shared" si="0"/>
        <v>2801</v>
      </c>
      <c r="P8" s="92">
        <f t="shared" si="1"/>
        <v>169.75</v>
      </c>
    </row>
    <row r="9" spans="3:16" ht="15">
      <c r="C9" s="93">
        <v>7</v>
      </c>
      <c r="D9" s="93">
        <f>'ĆWIERĆFIN GR A '!C10</f>
        <v>860</v>
      </c>
      <c r="E9" s="93" t="str">
        <f>'ĆWIERĆFIN GR A '!D10</f>
        <v>A</v>
      </c>
      <c r="F9" s="94" t="str">
        <f>'ĆWIERĆFIN GR A '!E10</f>
        <v>LUTOWSKI TOMASZ</v>
      </c>
      <c r="G9" s="94" t="str">
        <f>'ĆWIERĆFIN GR A '!F10</f>
        <v>MARTIN CLUB 2000</v>
      </c>
      <c r="H9" s="80">
        <f>'ĆWIERĆFIN GR A '!N10</f>
        <v>1921</v>
      </c>
      <c r="I9" s="88">
        <f>'ĆWIERĆFIN GR A '!H10</f>
        <v>0</v>
      </c>
      <c r="J9" s="89">
        <v>219</v>
      </c>
      <c r="K9" s="89">
        <v>242</v>
      </c>
      <c r="L9" s="89">
        <v>206</v>
      </c>
      <c r="M9" s="89">
        <v>188</v>
      </c>
      <c r="N9" s="90">
        <f>'ĆWIERĆFIN GR A '!M10+J9+K9+L9+M9</f>
        <v>2776</v>
      </c>
      <c r="O9" s="91">
        <f t="shared" si="0"/>
        <v>2776</v>
      </c>
      <c r="P9" s="92">
        <f t="shared" si="1"/>
        <v>213.75</v>
      </c>
    </row>
    <row r="10" spans="3:16" ht="15">
      <c r="C10" s="93">
        <v>8</v>
      </c>
      <c r="D10" s="93">
        <f>'ĆWIERĆFIN GR A '!C9</f>
        <v>924</v>
      </c>
      <c r="E10" s="93" t="str">
        <f>'ĆWIERĆFIN GR A '!D9</f>
        <v>A</v>
      </c>
      <c r="F10" s="94" t="str">
        <f>'ĆWIERĆFIN GR A '!E9</f>
        <v>YEARWOOD ALLAN</v>
      </c>
      <c r="G10" s="94" t="str">
        <f>'ĆWIERĆFIN GR A '!F9</f>
        <v>PIN BUSTERS DARIO BOWLING</v>
      </c>
      <c r="H10" s="80">
        <f>'ĆWIERĆFIN GR A '!N9</f>
        <v>1945</v>
      </c>
      <c r="I10" s="88">
        <f>'ĆWIERĆFIN GR A '!H9</f>
        <v>5</v>
      </c>
      <c r="J10" s="89">
        <v>183</v>
      </c>
      <c r="K10" s="89">
        <v>145</v>
      </c>
      <c r="L10" s="89">
        <v>236</v>
      </c>
      <c r="M10" s="89">
        <v>156</v>
      </c>
      <c r="N10" s="90">
        <f>'ĆWIERĆFIN GR A '!M9+J10+K10+L10+M10</f>
        <v>2615</v>
      </c>
      <c r="O10" s="91">
        <f t="shared" si="0"/>
        <v>2685</v>
      </c>
      <c r="P10" s="92">
        <f t="shared" si="1"/>
        <v>180</v>
      </c>
    </row>
  </sheetData>
  <sheetProtection/>
  <mergeCells count="1">
    <mergeCell ref="C1:P1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M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28125" style="131" customWidth="1"/>
    <col min="2" max="2" width="5.57421875" style="131" customWidth="1"/>
    <col min="3" max="3" width="6.8515625" style="131" customWidth="1"/>
    <col min="4" max="4" width="7.140625" style="131" customWidth="1"/>
    <col min="5" max="5" width="20.421875" style="131" customWidth="1"/>
    <col min="6" max="6" width="27.140625" style="131" customWidth="1"/>
    <col min="7" max="7" width="7.28125" style="144" customWidth="1"/>
    <col min="8" max="8" width="10.57421875" style="144" customWidth="1"/>
    <col min="9" max="11" width="9.140625" style="131" customWidth="1"/>
    <col min="12" max="12" width="12.00390625" style="131" customWidth="1"/>
    <col min="13" max="13" width="14.28125" style="131" customWidth="1"/>
    <col min="14" max="16384" width="9.140625" style="131" customWidth="1"/>
  </cols>
  <sheetData>
    <row r="1" spans="2:13" ht="34.5" customHeight="1">
      <c r="B1" s="130" t="s">
        <v>25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3" ht="15">
      <c r="B2" s="132" t="s">
        <v>3</v>
      </c>
      <c r="C2" s="132" t="s">
        <v>1</v>
      </c>
      <c r="D2" s="132" t="s">
        <v>2</v>
      </c>
      <c r="E2" s="132" t="s">
        <v>0</v>
      </c>
      <c r="F2" s="132" t="s">
        <v>28</v>
      </c>
      <c r="G2" s="133" t="s">
        <v>10</v>
      </c>
      <c r="H2" s="134" t="s">
        <v>33</v>
      </c>
      <c r="I2" s="132" t="s">
        <v>4</v>
      </c>
      <c r="J2" s="132" t="s">
        <v>5</v>
      </c>
      <c r="K2" s="132" t="s">
        <v>6</v>
      </c>
      <c r="L2" s="135" t="s">
        <v>40</v>
      </c>
      <c r="M2" s="136" t="s">
        <v>41</v>
      </c>
    </row>
    <row r="3" spans="2:13" ht="15">
      <c r="B3" s="137">
        <v>1</v>
      </c>
      <c r="C3" s="137">
        <f>'PÓŁFIN GR A'!D4</f>
        <v>1186</v>
      </c>
      <c r="D3" s="137" t="str">
        <f>'PÓŁFIN GR A'!E4</f>
        <v>A</v>
      </c>
      <c r="E3" s="138" t="str">
        <f>'PÓŁFIN GR A'!F4</f>
        <v>OLEJNICZAK TOMEK</v>
      </c>
      <c r="F3" s="138" t="str">
        <f>'PÓŁFIN GR A'!G4</f>
        <v>PIN BUSTERS DARIO BOWLING</v>
      </c>
      <c r="G3" s="139">
        <f>'PÓŁFIN GR A'!I4</f>
        <v>0</v>
      </c>
      <c r="H3" s="140">
        <v>60</v>
      </c>
      <c r="I3" s="141">
        <v>190</v>
      </c>
      <c r="J3" s="141">
        <v>203</v>
      </c>
      <c r="K3" s="141">
        <v>217</v>
      </c>
      <c r="L3" s="142">
        <f>SUM(H3:K3)+(G3*3)</f>
        <v>670</v>
      </c>
      <c r="M3" s="143">
        <f>SUM(I3:K3)/3</f>
        <v>203.33333333333334</v>
      </c>
    </row>
    <row r="4" spans="2:13" ht="15">
      <c r="B4" s="137">
        <v>2</v>
      </c>
      <c r="C4" s="137">
        <f>'PÓŁFIN GR A'!D3</f>
        <v>626</v>
      </c>
      <c r="D4" s="137" t="str">
        <f>'PÓŁFIN GR A'!E3</f>
        <v>A</v>
      </c>
      <c r="E4" s="138" t="str">
        <f>'PÓŁFIN GR A'!F3</f>
        <v>BIELSKI PAWEŁ</v>
      </c>
      <c r="F4" s="138" t="str">
        <f>'PÓŁFIN GR A'!G3</f>
        <v>TKB TORUŃ</v>
      </c>
      <c r="G4" s="139">
        <f>'PÓŁFIN GR A'!I3</f>
        <v>0</v>
      </c>
      <c r="H4" s="140">
        <v>20</v>
      </c>
      <c r="I4" s="141">
        <v>191</v>
      </c>
      <c r="J4" s="141">
        <v>258</v>
      </c>
      <c r="K4" s="141">
        <v>179</v>
      </c>
      <c r="L4" s="142">
        <f>SUM(H4:K4)+(G4*3)</f>
        <v>648</v>
      </c>
      <c r="M4" s="143">
        <f>SUM(I4:K4)/3</f>
        <v>209.33333333333334</v>
      </c>
    </row>
    <row r="5" spans="2:13" ht="15">
      <c r="B5" s="137">
        <v>3</v>
      </c>
      <c r="C5" s="137">
        <f>'PÓŁFIN GR A'!D5</f>
        <v>792</v>
      </c>
      <c r="D5" s="137" t="str">
        <f>'PÓŁFIN GR A'!E5</f>
        <v>A</v>
      </c>
      <c r="E5" s="138" t="str">
        <f>'PÓŁFIN GR A'!F5</f>
        <v>OLESIŃSKI KRZYSZTOF</v>
      </c>
      <c r="F5" s="138" t="str">
        <f>'PÓŁFIN GR A'!G5</f>
        <v>BOWLING SHOP BOLESŁAWIEC</v>
      </c>
      <c r="G5" s="139">
        <f>'PÓŁFIN GR A'!I5</f>
        <v>5</v>
      </c>
      <c r="H5" s="140">
        <v>40</v>
      </c>
      <c r="I5" s="141">
        <v>213</v>
      </c>
      <c r="J5" s="141">
        <v>146</v>
      </c>
      <c r="K5" s="141">
        <v>233</v>
      </c>
      <c r="L5" s="142">
        <f>SUM(H5:K5)+(G5*3)</f>
        <v>647</v>
      </c>
      <c r="M5" s="143">
        <f>SUM(I5:K5)/3</f>
        <v>197.33333333333334</v>
      </c>
    </row>
    <row r="6" spans="2:13" ht="15">
      <c r="B6" s="137">
        <v>4</v>
      </c>
      <c r="C6" s="137">
        <f>'PÓŁFIN GR A'!D6</f>
        <v>203</v>
      </c>
      <c r="D6" s="137" t="str">
        <f>'PÓŁFIN GR A'!E6</f>
        <v>A</v>
      </c>
      <c r="E6" s="138" t="str">
        <f>'PÓŁFIN GR A'!F6</f>
        <v>PAJĄK MIREK</v>
      </c>
      <c r="F6" s="138" t="str">
        <f>'PÓŁFIN GR A'!G6</f>
        <v>KB RODŁO PIŁA</v>
      </c>
      <c r="G6" s="139">
        <f>'PÓŁFIN GR A'!I6</f>
        <v>5</v>
      </c>
      <c r="H6" s="140">
        <v>15</v>
      </c>
      <c r="I6" s="141">
        <v>159</v>
      </c>
      <c r="J6" s="141">
        <v>221</v>
      </c>
      <c r="K6" s="141">
        <v>203</v>
      </c>
      <c r="L6" s="142">
        <f>SUM(H6:K6)+(G6*3)</f>
        <v>613</v>
      </c>
      <c r="M6" s="143">
        <f>SUM(I6:K6)/3</f>
        <v>194.33333333333334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 r:id="rId2"/>
  <ignoredErrors>
    <ignoredError sqref="M3:M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P4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8515625" style="0" customWidth="1"/>
    <col min="2" max="2" width="5.57421875" style="0" customWidth="1"/>
    <col min="3" max="3" width="6.8515625" style="0" customWidth="1"/>
    <col min="4" max="4" width="7.140625" style="0" customWidth="1"/>
    <col min="5" max="5" width="29.28125" style="0" customWidth="1"/>
    <col min="6" max="6" width="21.421875" style="0" customWidth="1"/>
    <col min="7" max="7" width="7.28125" style="30" customWidth="1"/>
    <col min="14" max="14" width="14.8515625" style="0" customWidth="1"/>
  </cols>
  <sheetData>
    <row r="1" spans="2:16" ht="34.5" customHeight="1">
      <c r="B1" s="127" t="s">
        <v>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6" ht="15">
      <c r="B2" s="5" t="s">
        <v>3</v>
      </c>
      <c r="C2" s="5" t="s">
        <v>1</v>
      </c>
      <c r="D2" s="5" t="s">
        <v>2</v>
      </c>
      <c r="E2" s="5" t="s">
        <v>0</v>
      </c>
      <c r="F2" s="5" t="s">
        <v>31</v>
      </c>
      <c r="G2" s="5" t="s">
        <v>10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24" t="s">
        <v>50</v>
      </c>
      <c r="O2" s="26" t="s">
        <v>32</v>
      </c>
      <c r="P2" s="8" t="s">
        <v>12</v>
      </c>
    </row>
    <row r="3" spans="2:16" ht="15">
      <c r="B3" s="4">
        <v>1</v>
      </c>
      <c r="C3" s="42">
        <v>1463</v>
      </c>
      <c r="D3" s="42" t="s">
        <v>16</v>
      </c>
      <c r="E3" s="43" t="s">
        <v>94</v>
      </c>
      <c r="F3" s="43" t="s">
        <v>34</v>
      </c>
      <c r="G3" s="42"/>
      <c r="H3" s="42">
        <v>192</v>
      </c>
      <c r="I3" s="42">
        <v>219</v>
      </c>
      <c r="J3" s="42">
        <v>202</v>
      </c>
      <c r="K3" s="42">
        <v>265</v>
      </c>
      <c r="L3" s="42">
        <v>237</v>
      </c>
      <c r="M3" s="42">
        <v>218</v>
      </c>
      <c r="N3" s="33">
        <f aca="true" t="shared" si="0" ref="N3:N25">SUM(H3+I3+J3+K3+L3+M3)</f>
        <v>1333</v>
      </c>
      <c r="O3" s="34">
        <f aca="true" t="shared" si="1" ref="O3:O25">SUM(H3:M3)+(G3*6)</f>
        <v>1333</v>
      </c>
      <c r="P3" s="9">
        <f>SUM(N3)/6</f>
        <v>222.16666666666666</v>
      </c>
    </row>
    <row r="4" spans="2:16" ht="15">
      <c r="B4" s="15">
        <v>2</v>
      </c>
      <c r="C4" s="68">
        <v>9425</v>
      </c>
      <c r="D4" s="68" t="s">
        <v>16</v>
      </c>
      <c r="E4" s="69" t="s">
        <v>23</v>
      </c>
      <c r="F4" s="69" t="s">
        <v>29</v>
      </c>
      <c r="G4" s="68"/>
      <c r="H4" s="68">
        <v>211</v>
      </c>
      <c r="I4" s="68">
        <v>204</v>
      </c>
      <c r="J4" s="68">
        <v>214</v>
      </c>
      <c r="K4" s="68">
        <v>206</v>
      </c>
      <c r="L4" s="68">
        <v>203</v>
      </c>
      <c r="M4" s="68">
        <v>192</v>
      </c>
      <c r="N4" s="33">
        <f t="shared" si="0"/>
        <v>1230</v>
      </c>
      <c r="O4" s="34">
        <f t="shared" si="1"/>
        <v>1230</v>
      </c>
      <c r="P4" s="9">
        <f aca="true" t="shared" si="2" ref="P4:P44">SUM(N4)/6</f>
        <v>205</v>
      </c>
    </row>
    <row r="5" spans="2:16" ht="15">
      <c r="B5" s="15">
        <v>3</v>
      </c>
      <c r="C5" s="68">
        <v>2023</v>
      </c>
      <c r="D5" s="68" t="s">
        <v>16</v>
      </c>
      <c r="E5" s="69" t="s">
        <v>90</v>
      </c>
      <c r="F5" s="69" t="s">
        <v>91</v>
      </c>
      <c r="G5" s="68">
        <v>5</v>
      </c>
      <c r="H5" s="68">
        <v>218</v>
      </c>
      <c r="I5" s="68">
        <v>199</v>
      </c>
      <c r="J5" s="68">
        <v>191</v>
      </c>
      <c r="K5" s="68">
        <v>174</v>
      </c>
      <c r="L5" s="68">
        <v>206</v>
      </c>
      <c r="M5" s="68">
        <v>177</v>
      </c>
      <c r="N5" s="33">
        <f t="shared" si="0"/>
        <v>1165</v>
      </c>
      <c r="O5" s="34">
        <f t="shared" si="1"/>
        <v>1195</v>
      </c>
      <c r="P5" s="9">
        <f t="shared" si="2"/>
        <v>194.16666666666666</v>
      </c>
    </row>
    <row r="6" spans="2:16" ht="15">
      <c r="B6" s="15">
        <v>4</v>
      </c>
      <c r="C6" s="68">
        <v>9456</v>
      </c>
      <c r="D6" s="68" t="s">
        <v>16</v>
      </c>
      <c r="E6" s="69" t="s">
        <v>21</v>
      </c>
      <c r="F6" s="69" t="s">
        <v>29</v>
      </c>
      <c r="G6" s="68">
        <v>5</v>
      </c>
      <c r="H6" s="68">
        <v>223</v>
      </c>
      <c r="I6" s="68">
        <v>169</v>
      </c>
      <c r="J6" s="68">
        <v>211</v>
      </c>
      <c r="K6" s="68">
        <v>233</v>
      </c>
      <c r="L6" s="68">
        <v>134</v>
      </c>
      <c r="M6" s="68">
        <v>191</v>
      </c>
      <c r="N6" s="33">
        <f t="shared" si="0"/>
        <v>1161</v>
      </c>
      <c r="O6" s="34">
        <f t="shared" si="1"/>
        <v>1191</v>
      </c>
      <c r="P6" s="9">
        <f t="shared" si="2"/>
        <v>193.5</v>
      </c>
    </row>
    <row r="7" spans="2:16" ht="15">
      <c r="B7" s="15">
        <v>5</v>
      </c>
      <c r="C7" s="68">
        <v>8751</v>
      </c>
      <c r="D7" s="68" t="s">
        <v>16</v>
      </c>
      <c r="E7" s="69" t="s">
        <v>72</v>
      </c>
      <c r="F7" s="69" t="s">
        <v>73</v>
      </c>
      <c r="G7" s="68"/>
      <c r="H7" s="68">
        <v>165</v>
      </c>
      <c r="I7" s="68">
        <v>166</v>
      </c>
      <c r="J7" s="68">
        <v>194</v>
      </c>
      <c r="K7" s="68">
        <v>233</v>
      </c>
      <c r="L7" s="68">
        <v>179</v>
      </c>
      <c r="M7" s="68">
        <v>241</v>
      </c>
      <c r="N7" s="33">
        <f t="shared" si="0"/>
        <v>1178</v>
      </c>
      <c r="O7" s="34">
        <f t="shared" si="1"/>
        <v>1178</v>
      </c>
      <c r="P7" s="9">
        <f t="shared" si="2"/>
        <v>196.33333333333334</v>
      </c>
    </row>
    <row r="8" spans="2:16" ht="15">
      <c r="B8" s="15">
        <v>6</v>
      </c>
      <c r="C8" s="68">
        <v>2027</v>
      </c>
      <c r="D8" s="68" t="s">
        <v>16</v>
      </c>
      <c r="E8" s="69" t="s">
        <v>20</v>
      </c>
      <c r="F8" s="69" t="s">
        <v>36</v>
      </c>
      <c r="G8" s="68"/>
      <c r="H8" s="68">
        <v>212</v>
      </c>
      <c r="I8" s="68">
        <v>197</v>
      </c>
      <c r="J8" s="68">
        <v>211</v>
      </c>
      <c r="K8" s="68">
        <v>175</v>
      </c>
      <c r="L8" s="68">
        <v>162</v>
      </c>
      <c r="M8" s="68">
        <v>166</v>
      </c>
      <c r="N8" s="33">
        <f t="shared" si="0"/>
        <v>1123</v>
      </c>
      <c r="O8" s="34">
        <f t="shared" si="1"/>
        <v>1123</v>
      </c>
      <c r="P8" s="9">
        <f t="shared" si="2"/>
        <v>187.16666666666666</v>
      </c>
    </row>
    <row r="9" spans="2:16" ht="15">
      <c r="B9" s="15">
        <v>7</v>
      </c>
      <c r="C9" s="70">
        <v>1379</v>
      </c>
      <c r="D9" s="68" t="s">
        <v>16</v>
      </c>
      <c r="E9" s="69" t="s">
        <v>63</v>
      </c>
      <c r="F9" s="69" t="s">
        <v>64</v>
      </c>
      <c r="G9" s="68">
        <v>5</v>
      </c>
      <c r="H9" s="68">
        <v>193</v>
      </c>
      <c r="I9" s="68">
        <v>177</v>
      </c>
      <c r="J9" s="68">
        <v>174</v>
      </c>
      <c r="K9" s="68">
        <v>202</v>
      </c>
      <c r="L9" s="68">
        <v>146</v>
      </c>
      <c r="M9" s="68">
        <v>175</v>
      </c>
      <c r="N9" s="33">
        <f t="shared" si="0"/>
        <v>1067</v>
      </c>
      <c r="O9" s="34">
        <f t="shared" si="1"/>
        <v>1097</v>
      </c>
      <c r="P9" s="9">
        <f t="shared" si="2"/>
        <v>177.83333333333334</v>
      </c>
    </row>
    <row r="10" spans="2:16" ht="15">
      <c r="B10" s="15">
        <v>8</v>
      </c>
      <c r="C10" s="68">
        <v>2048</v>
      </c>
      <c r="D10" s="68" t="s">
        <v>16</v>
      </c>
      <c r="E10" s="69" t="s">
        <v>56</v>
      </c>
      <c r="F10" s="69" t="s">
        <v>57</v>
      </c>
      <c r="G10" s="68">
        <v>5</v>
      </c>
      <c r="H10" s="68">
        <v>198</v>
      </c>
      <c r="I10" s="68">
        <v>127</v>
      </c>
      <c r="J10" s="68">
        <v>154</v>
      </c>
      <c r="K10" s="68">
        <v>214</v>
      </c>
      <c r="L10" s="68">
        <v>182</v>
      </c>
      <c r="M10" s="68">
        <v>178</v>
      </c>
      <c r="N10" s="33">
        <f t="shared" si="0"/>
        <v>1053</v>
      </c>
      <c r="O10" s="34">
        <f t="shared" si="1"/>
        <v>1083</v>
      </c>
      <c r="P10" s="9">
        <f t="shared" si="2"/>
        <v>175.5</v>
      </c>
    </row>
    <row r="11" spans="2:16" ht="15">
      <c r="B11" s="15">
        <v>9</v>
      </c>
      <c r="C11" s="68">
        <v>1774</v>
      </c>
      <c r="D11" s="68" t="s">
        <v>16</v>
      </c>
      <c r="E11" s="69" t="s">
        <v>76</v>
      </c>
      <c r="F11" s="69" t="s">
        <v>77</v>
      </c>
      <c r="G11" s="68"/>
      <c r="H11" s="68">
        <v>151</v>
      </c>
      <c r="I11" s="68">
        <v>191</v>
      </c>
      <c r="J11" s="68">
        <v>182</v>
      </c>
      <c r="K11" s="68">
        <v>210</v>
      </c>
      <c r="L11" s="68">
        <v>133</v>
      </c>
      <c r="M11" s="68">
        <v>214</v>
      </c>
      <c r="N11" s="33">
        <f t="shared" si="0"/>
        <v>1081</v>
      </c>
      <c r="O11" s="34">
        <f t="shared" si="1"/>
        <v>1081</v>
      </c>
      <c r="P11" s="9">
        <f t="shared" si="2"/>
        <v>180.16666666666666</v>
      </c>
    </row>
    <row r="12" spans="2:16" ht="15">
      <c r="B12" s="15">
        <v>10</v>
      </c>
      <c r="C12" s="70">
        <v>2306</v>
      </c>
      <c r="D12" s="68" t="s">
        <v>16</v>
      </c>
      <c r="E12" s="69" t="s">
        <v>67</v>
      </c>
      <c r="F12" s="69" t="s">
        <v>34</v>
      </c>
      <c r="G12" s="68"/>
      <c r="H12" s="68">
        <v>157</v>
      </c>
      <c r="I12" s="68">
        <v>169</v>
      </c>
      <c r="J12" s="68">
        <v>177</v>
      </c>
      <c r="K12" s="68">
        <v>200</v>
      </c>
      <c r="L12" s="68">
        <v>202</v>
      </c>
      <c r="M12" s="68">
        <v>175</v>
      </c>
      <c r="N12" s="33">
        <f t="shared" si="0"/>
        <v>1080</v>
      </c>
      <c r="O12" s="34">
        <f t="shared" si="1"/>
        <v>1080</v>
      </c>
      <c r="P12" s="9">
        <f t="shared" si="2"/>
        <v>180</v>
      </c>
    </row>
    <row r="13" spans="2:16" ht="15">
      <c r="B13" s="15">
        <v>11</v>
      </c>
      <c r="C13" s="68">
        <v>2248</v>
      </c>
      <c r="D13" s="68" t="s">
        <v>16</v>
      </c>
      <c r="E13" s="69" t="s">
        <v>18</v>
      </c>
      <c r="F13" s="69" t="s">
        <v>35</v>
      </c>
      <c r="G13" s="68"/>
      <c r="H13" s="68">
        <v>185</v>
      </c>
      <c r="I13" s="68">
        <v>180</v>
      </c>
      <c r="J13" s="68">
        <v>190</v>
      </c>
      <c r="K13" s="68">
        <v>169</v>
      </c>
      <c r="L13" s="68">
        <v>178</v>
      </c>
      <c r="M13" s="68">
        <v>177</v>
      </c>
      <c r="N13" s="33">
        <f t="shared" si="0"/>
        <v>1079</v>
      </c>
      <c r="O13" s="34">
        <f t="shared" si="1"/>
        <v>1079</v>
      </c>
      <c r="P13" s="9">
        <f t="shared" si="2"/>
        <v>179.83333333333334</v>
      </c>
    </row>
    <row r="14" spans="2:16" ht="15">
      <c r="B14" s="15">
        <v>12</v>
      </c>
      <c r="C14" s="68">
        <v>1059</v>
      </c>
      <c r="D14" s="68" t="s">
        <v>16</v>
      </c>
      <c r="E14" s="69" t="s">
        <v>116</v>
      </c>
      <c r="F14" s="69" t="s">
        <v>57</v>
      </c>
      <c r="G14" s="68"/>
      <c r="H14" s="68">
        <v>194</v>
      </c>
      <c r="I14" s="68">
        <v>168</v>
      </c>
      <c r="J14" s="68">
        <v>172</v>
      </c>
      <c r="K14" s="68">
        <v>166</v>
      </c>
      <c r="L14" s="68">
        <v>208</v>
      </c>
      <c r="M14" s="68">
        <v>167</v>
      </c>
      <c r="N14" s="33">
        <f t="shared" si="0"/>
        <v>1075</v>
      </c>
      <c r="O14" s="34">
        <f t="shared" si="1"/>
        <v>1075</v>
      </c>
      <c r="P14" s="9">
        <f t="shared" si="2"/>
        <v>179.16666666666666</v>
      </c>
    </row>
    <row r="15" spans="2:16" ht="15">
      <c r="B15" s="15">
        <v>13</v>
      </c>
      <c r="C15" s="68">
        <v>9471</v>
      </c>
      <c r="D15" s="68" t="s">
        <v>16</v>
      </c>
      <c r="E15" s="69" t="s">
        <v>22</v>
      </c>
      <c r="F15" s="69" t="s">
        <v>34</v>
      </c>
      <c r="G15" s="68"/>
      <c r="H15" s="68">
        <v>129</v>
      </c>
      <c r="I15" s="68">
        <v>160</v>
      </c>
      <c r="J15" s="68">
        <v>169</v>
      </c>
      <c r="K15" s="68">
        <v>207</v>
      </c>
      <c r="L15" s="68">
        <v>202</v>
      </c>
      <c r="M15" s="68">
        <v>202</v>
      </c>
      <c r="N15" s="33">
        <f t="shared" si="0"/>
        <v>1069</v>
      </c>
      <c r="O15" s="34">
        <f t="shared" si="1"/>
        <v>1069</v>
      </c>
      <c r="P15" s="9">
        <f t="shared" si="2"/>
        <v>178.16666666666666</v>
      </c>
    </row>
    <row r="16" spans="2:16" ht="15">
      <c r="B16" s="15">
        <v>14</v>
      </c>
      <c r="C16" s="68">
        <v>2051</v>
      </c>
      <c r="D16" s="68" t="s">
        <v>16</v>
      </c>
      <c r="E16" s="69" t="s">
        <v>80</v>
      </c>
      <c r="F16" s="69" t="s">
        <v>79</v>
      </c>
      <c r="G16" s="68">
        <v>5</v>
      </c>
      <c r="H16" s="68">
        <v>171</v>
      </c>
      <c r="I16" s="68">
        <v>159</v>
      </c>
      <c r="J16" s="68">
        <v>136</v>
      </c>
      <c r="K16" s="68">
        <v>221</v>
      </c>
      <c r="L16" s="68">
        <v>188</v>
      </c>
      <c r="M16" s="68">
        <v>162</v>
      </c>
      <c r="N16" s="33">
        <f t="shared" si="0"/>
        <v>1037</v>
      </c>
      <c r="O16" s="34">
        <f t="shared" si="1"/>
        <v>1067</v>
      </c>
      <c r="P16" s="9">
        <f t="shared" si="2"/>
        <v>172.83333333333334</v>
      </c>
    </row>
    <row r="17" spans="2:16" ht="15">
      <c r="B17" s="4">
        <v>15</v>
      </c>
      <c r="C17" s="28">
        <v>2281</v>
      </c>
      <c r="D17" s="28" t="s">
        <v>16</v>
      </c>
      <c r="E17" s="29" t="s">
        <v>113</v>
      </c>
      <c r="F17" s="29" t="s">
        <v>114</v>
      </c>
      <c r="G17" s="28"/>
      <c r="H17" s="28">
        <v>156</v>
      </c>
      <c r="I17" s="28">
        <v>158</v>
      </c>
      <c r="J17" s="28">
        <v>207</v>
      </c>
      <c r="K17" s="28">
        <v>200</v>
      </c>
      <c r="L17" s="28">
        <v>159</v>
      </c>
      <c r="M17" s="28">
        <v>178</v>
      </c>
      <c r="N17" s="33">
        <f t="shared" si="0"/>
        <v>1058</v>
      </c>
      <c r="O17" s="34">
        <f t="shared" si="1"/>
        <v>1058</v>
      </c>
      <c r="P17" s="9">
        <f t="shared" si="2"/>
        <v>176.33333333333334</v>
      </c>
    </row>
    <row r="18" spans="2:16" ht="15">
      <c r="B18" s="4">
        <v>16</v>
      </c>
      <c r="C18" s="28">
        <v>2249</v>
      </c>
      <c r="D18" s="28" t="s">
        <v>16</v>
      </c>
      <c r="E18" s="29" t="s">
        <v>117</v>
      </c>
      <c r="F18" s="29" t="s">
        <v>121</v>
      </c>
      <c r="G18" s="28"/>
      <c r="H18" s="28">
        <v>160</v>
      </c>
      <c r="I18" s="28">
        <v>195</v>
      </c>
      <c r="J18" s="28">
        <v>191</v>
      </c>
      <c r="K18" s="28">
        <v>201</v>
      </c>
      <c r="L18" s="28">
        <v>144</v>
      </c>
      <c r="M18" s="28">
        <v>152</v>
      </c>
      <c r="N18" s="33">
        <f t="shared" si="0"/>
        <v>1043</v>
      </c>
      <c r="O18" s="34">
        <f t="shared" si="1"/>
        <v>1043</v>
      </c>
      <c r="P18" s="9">
        <f t="shared" si="2"/>
        <v>173.83333333333334</v>
      </c>
    </row>
    <row r="19" spans="2:16" ht="15">
      <c r="B19" s="4">
        <v>17</v>
      </c>
      <c r="C19" s="28">
        <v>2325</v>
      </c>
      <c r="D19" s="28" t="s">
        <v>16</v>
      </c>
      <c r="E19" s="29" t="s">
        <v>98</v>
      </c>
      <c r="F19" s="29" t="s">
        <v>102</v>
      </c>
      <c r="G19" s="28"/>
      <c r="H19" s="28">
        <v>157</v>
      </c>
      <c r="I19" s="28">
        <v>182</v>
      </c>
      <c r="J19" s="28">
        <v>142</v>
      </c>
      <c r="K19" s="28">
        <v>201</v>
      </c>
      <c r="L19" s="28">
        <v>180</v>
      </c>
      <c r="M19" s="28">
        <v>177</v>
      </c>
      <c r="N19" s="33">
        <f t="shared" si="0"/>
        <v>1039</v>
      </c>
      <c r="O19" s="34">
        <f t="shared" si="1"/>
        <v>1039</v>
      </c>
      <c r="P19" s="9">
        <f t="shared" si="2"/>
        <v>173.16666666666666</v>
      </c>
    </row>
    <row r="20" spans="2:16" ht="15">
      <c r="B20" s="4">
        <v>18</v>
      </c>
      <c r="C20" s="47">
        <v>2048</v>
      </c>
      <c r="D20" s="28" t="s">
        <v>16</v>
      </c>
      <c r="E20" s="29" t="s">
        <v>56</v>
      </c>
      <c r="F20" s="29" t="s">
        <v>57</v>
      </c>
      <c r="G20" s="28">
        <v>5</v>
      </c>
      <c r="H20" s="28">
        <v>133</v>
      </c>
      <c r="I20" s="28">
        <v>178</v>
      </c>
      <c r="J20" s="28">
        <v>180</v>
      </c>
      <c r="K20" s="28">
        <v>170</v>
      </c>
      <c r="L20" s="28">
        <v>193</v>
      </c>
      <c r="M20" s="28">
        <v>153</v>
      </c>
      <c r="N20" s="33">
        <f t="shared" si="0"/>
        <v>1007</v>
      </c>
      <c r="O20" s="34">
        <f t="shared" si="1"/>
        <v>1037</v>
      </c>
      <c r="P20" s="9">
        <f t="shared" si="2"/>
        <v>167.83333333333334</v>
      </c>
    </row>
    <row r="21" spans="2:16" ht="15">
      <c r="B21" s="4">
        <v>19</v>
      </c>
      <c r="C21" s="35">
        <v>9470</v>
      </c>
      <c r="D21" s="28" t="s">
        <v>16</v>
      </c>
      <c r="E21" s="29" t="s">
        <v>111</v>
      </c>
      <c r="F21" s="29" t="s">
        <v>112</v>
      </c>
      <c r="G21" s="28"/>
      <c r="H21" s="28">
        <v>143</v>
      </c>
      <c r="I21" s="28">
        <v>117</v>
      </c>
      <c r="J21" s="28">
        <v>214</v>
      </c>
      <c r="K21" s="28">
        <v>226</v>
      </c>
      <c r="L21" s="28">
        <v>183</v>
      </c>
      <c r="M21" s="28">
        <v>133</v>
      </c>
      <c r="N21" s="33">
        <f t="shared" si="0"/>
        <v>1016</v>
      </c>
      <c r="O21" s="34">
        <f t="shared" si="1"/>
        <v>1016</v>
      </c>
      <c r="P21" s="9">
        <f t="shared" si="2"/>
        <v>169.33333333333334</v>
      </c>
    </row>
    <row r="22" spans="2:16" ht="15">
      <c r="B22" s="4">
        <v>20</v>
      </c>
      <c r="C22" s="35">
        <v>2247</v>
      </c>
      <c r="D22" s="47" t="s">
        <v>16</v>
      </c>
      <c r="E22" s="48" t="s">
        <v>71</v>
      </c>
      <c r="F22" s="48" t="s">
        <v>64</v>
      </c>
      <c r="G22" s="47"/>
      <c r="H22" s="47">
        <v>148</v>
      </c>
      <c r="I22" s="47">
        <v>200</v>
      </c>
      <c r="J22" s="47">
        <v>160</v>
      </c>
      <c r="K22" s="47">
        <v>150</v>
      </c>
      <c r="L22" s="47">
        <v>96</v>
      </c>
      <c r="M22" s="47">
        <v>191</v>
      </c>
      <c r="N22" s="33">
        <f t="shared" si="0"/>
        <v>945</v>
      </c>
      <c r="O22" s="34">
        <f t="shared" si="1"/>
        <v>945</v>
      </c>
      <c r="P22" s="9">
        <f t="shared" si="2"/>
        <v>157.5</v>
      </c>
    </row>
    <row r="23" spans="2:16" ht="15">
      <c r="B23" s="4">
        <v>21</v>
      </c>
      <c r="C23" s="31"/>
      <c r="D23" s="31"/>
      <c r="E23" s="32"/>
      <c r="F23" s="32"/>
      <c r="G23" s="31"/>
      <c r="H23" s="31"/>
      <c r="I23" s="31"/>
      <c r="J23" s="31"/>
      <c r="K23" s="31"/>
      <c r="L23" s="31"/>
      <c r="M23" s="31"/>
      <c r="N23" s="33">
        <f t="shared" si="0"/>
        <v>0</v>
      </c>
      <c r="O23" s="34">
        <f t="shared" si="1"/>
        <v>0</v>
      </c>
      <c r="P23" s="9">
        <f t="shared" si="2"/>
        <v>0</v>
      </c>
    </row>
    <row r="24" spans="2:16" ht="15">
      <c r="B24" s="4">
        <v>22</v>
      </c>
      <c r="C24" s="31"/>
      <c r="D24" s="31"/>
      <c r="E24" s="32"/>
      <c r="F24" s="32"/>
      <c r="G24" s="31"/>
      <c r="H24" s="31"/>
      <c r="I24" s="31"/>
      <c r="J24" s="31"/>
      <c r="K24" s="31"/>
      <c r="L24" s="31"/>
      <c r="M24" s="31"/>
      <c r="N24" s="33">
        <f t="shared" si="0"/>
        <v>0</v>
      </c>
      <c r="O24" s="34">
        <f t="shared" si="1"/>
        <v>0</v>
      </c>
      <c r="P24" s="9">
        <f t="shared" si="2"/>
        <v>0</v>
      </c>
    </row>
    <row r="25" spans="2:16" ht="15">
      <c r="B25" s="4">
        <v>23</v>
      </c>
      <c r="C25" s="35"/>
      <c r="D25" s="28"/>
      <c r="E25" s="29"/>
      <c r="F25" s="29"/>
      <c r="G25" s="28"/>
      <c r="H25" s="28"/>
      <c r="I25" s="28"/>
      <c r="J25" s="28"/>
      <c r="K25" s="28"/>
      <c r="L25" s="28"/>
      <c r="M25" s="28"/>
      <c r="N25" s="33">
        <f t="shared" si="0"/>
        <v>0</v>
      </c>
      <c r="O25" s="34">
        <f t="shared" si="1"/>
        <v>0</v>
      </c>
      <c r="P25" s="9">
        <f t="shared" si="2"/>
        <v>0</v>
      </c>
    </row>
    <row r="26" spans="2:16" ht="15">
      <c r="B26" s="4">
        <v>24</v>
      </c>
      <c r="C26" s="28"/>
      <c r="D26" s="28"/>
      <c r="E26" s="29"/>
      <c r="F26" s="29"/>
      <c r="G26" s="28"/>
      <c r="H26" s="28"/>
      <c r="I26" s="28"/>
      <c r="J26" s="28"/>
      <c r="K26" s="28"/>
      <c r="L26" s="28"/>
      <c r="M26" s="28"/>
      <c r="N26" s="33">
        <f aca="true" t="shared" si="3" ref="N26:N44">SUM(H26+I26+J26+K26+L26+M26)</f>
        <v>0</v>
      </c>
      <c r="O26" s="34">
        <f aca="true" t="shared" si="4" ref="O26:O44">SUM(H26:M26)+(G26*6)</f>
        <v>0</v>
      </c>
      <c r="P26" s="9">
        <f t="shared" si="2"/>
        <v>0</v>
      </c>
    </row>
    <row r="27" spans="2:16" ht="15">
      <c r="B27" s="4">
        <v>25</v>
      </c>
      <c r="C27" s="28"/>
      <c r="D27" s="28"/>
      <c r="E27" s="29"/>
      <c r="F27" s="29"/>
      <c r="G27" s="28"/>
      <c r="H27" s="28"/>
      <c r="I27" s="28"/>
      <c r="J27" s="28"/>
      <c r="K27" s="28"/>
      <c r="L27" s="28"/>
      <c r="M27" s="28"/>
      <c r="N27" s="33">
        <f t="shared" si="3"/>
        <v>0</v>
      </c>
      <c r="O27" s="34">
        <f t="shared" si="4"/>
        <v>0</v>
      </c>
      <c r="P27" s="9">
        <f t="shared" si="2"/>
        <v>0</v>
      </c>
    </row>
    <row r="28" spans="2:16" ht="15">
      <c r="B28" s="4">
        <v>26</v>
      </c>
      <c r="C28" s="28"/>
      <c r="D28" s="28"/>
      <c r="E28" s="29"/>
      <c r="F28" s="29"/>
      <c r="G28" s="28"/>
      <c r="H28" s="28"/>
      <c r="I28" s="28"/>
      <c r="J28" s="28"/>
      <c r="K28" s="28"/>
      <c r="L28" s="28"/>
      <c r="M28" s="28"/>
      <c r="N28" s="33">
        <f t="shared" si="3"/>
        <v>0</v>
      </c>
      <c r="O28" s="34">
        <f t="shared" si="4"/>
        <v>0</v>
      </c>
      <c r="P28" s="9">
        <f t="shared" si="2"/>
        <v>0</v>
      </c>
    </row>
    <row r="29" spans="2:16" ht="15">
      <c r="B29" s="4">
        <v>27</v>
      </c>
      <c r="C29" s="35"/>
      <c r="D29" s="28"/>
      <c r="E29" s="29"/>
      <c r="F29" s="29"/>
      <c r="G29" s="28"/>
      <c r="H29" s="28"/>
      <c r="I29" s="28"/>
      <c r="J29" s="28"/>
      <c r="K29" s="28"/>
      <c r="L29" s="28"/>
      <c r="M29" s="28"/>
      <c r="N29" s="33">
        <f t="shared" si="3"/>
        <v>0</v>
      </c>
      <c r="O29" s="34">
        <f t="shared" si="4"/>
        <v>0</v>
      </c>
      <c r="P29" s="9">
        <f t="shared" si="2"/>
        <v>0</v>
      </c>
    </row>
    <row r="30" spans="2:16" ht="15">
      <c r="B30" s="4">
        <v>28</v>
      </c>
      <c r="C30" s="28"/>
      <c r="D30" s="28"/>
      <c r="E30" s="29"/>
      <c r="F30" s="29"/>
      <c r="G30" s="28"/>
      <c r="H30" s="28"/>
      <c r="I30" s="28"/>
      <c r="J30" s="28"/>
      <c r="K30" s="28"/>
      <c r="L30" s="28"/>
      <c r="M30" s="28"/>
      <c r="N30" s="33">
        <f t="shared" si="3"/>
        <v>0</v>
      </c>
      <c r="O30" s="34">
        <f t="shared" si="4"/>
        <v>0</v>
      </c>
      <c r="P30" s="9">
        <f t="shared" si="2"/>
        <v>0</v>
      </c>
    </row>
    <row r="31" spans="2:16" ht="15">
      <c r="B31" s="4">
        <v>29</v>
      </c>
      <c r="C31" s="28"/>
      <c r="D31" s="28"/>
      <c r="E31" s="29"/>
      <c r="F31" s="29"/>
      <c r="G31" s="28"/>
      <c r="H31" s="28"/>
      <c r="I31" s="28"/>
      <c r="J31" s="28"/>
      <c r="K31" s="28"/>
      <c r="L31" s="28"/>
      <c r="M31" s="28"/>
      <c r="N31" s="33">
        <f t="shared" si="3"/>
        <v>0</v>
      </c>
      <c r="O31" s="34">
        <f t="shared" si="4"/>
        <v>0</v>
      </c>
      <c r="P31" s="9">
        <f t="shared" si="2"/>
        <v>0</v>
      </c>
    </row>
    <row r="32" spans="2:16" ht="15">
      <c r="B32" s="4">
        <v>30</v>
      </c>
      <c r="C32" s="28"/>
      <c r="D32" s="28"/>
      <c r="E32" s="29"/>
      <c r="F32" s="29"/>
      <c r="G32" s="28"/>
      <c r="H32" s="28"/>
      <c r="I32" s="28"/>
      <c r="J32" s="28"/>
      <c r="K32" s="28"/>
      <c r="L32" s="28"/>
      <c r="M32" s="28"/>
      <c r="N32" s="33">
        <f t="shared" si="3"/>
        <v>0</v>
      </c>
      <c r="O32" s="34">
        <f t="shared" si="4"/>
        <v>0</v>
      </c>
      <c r="P32" s="9">
        <f t="shared" si="2"/>
        <v>0</v>
      </c>
    </row>
    <row r="33" spans="2:16" ht="15">
      <c r="B33" s="4">
        <v>31</v>
      </c>
      <c r="C33" s="28"/>
      <c r="D33" s="28"/>
      <c r="E33" s="29"/>
      <c r="F33" s="29"/>
      <c r="G33" s="28"/>
      <c r="H33" s="28"/>
      <c r="I33" s="28"/>
      <c r="J33" s="28"/>
      <c r="K33" s="28"/>
      <c r="L33" s="28"/>
      <c r="M33" s="28"/>
      <c r="N33" s="33">
        <f t="shared" si="3"/>
        <v>0</v>
      </c>
      <c r="O33" s="34">
        <f t="shared" si="4"/>
        <v>0</v>
      </c>
      <c r="P33" s="9">
        <f t="shared" si="2"/>
        <v>0</v>
      </c>
    </row>
    <row r="34" spans="2:16" ht="15">
      <c r="B34" s="4">
        <v>32</v>
      </c>
      <c r="C34" s="35"/>
      <c r="D34" s="28"/>
      <c r="E34" s="29"/>
      <c r="F34" s="29"/>
      <c r="G34" s="28"/>
      <c r="H34" s="28"/>
      <c r="I34" s="28"/>
      <c r="J34" s="28"/>
      <c r="K34" s="28"/>
      <c r="L34" s="28"/>
      <c r="M34" s="28"/>
      <c r="N34" s="33">
        <f t="shared" si="3"/>
        <v>0</v>
      </c>
      <c r="O34" s="34">
        <f t="shared" si="4"/>
        <v>0</v>
      </c>
      <c r="P34" s="9">
        <f t="shared" si="2"/>
        <v>0</v>
      </c>
    </row>
    <row r="35" spans="2:16" ht="15">
      <c r="B35" s="4">
        <v>33</v>
      </c>
      <c r="C35" s="35"/>
      <c r="D35" s="28"/>
      <c r="E35" s="29"/>
      <c r="F35" s="29"/>
      <c r="G35" s="28"/>
      <c r="H35" s="28"/>
      <c r="I35" s="28"/>
      <c r="J35" s="28"/>
      <c r="K35" s="28"/>
      <c r="L35" s="28"/>
      <c r="M35" s="28"/>
      <c r="N35" s="33">
        <f t="shared" si="3"/>
        <v>0</v>
      </c>
      <c r="O35" s="34">
        <f t="shared" si="4"/>
        <v>0</v>
      </c>
      <c r="P35" s="9">
        <f t="shared" si="2"/>
        <v>0</v>
      </c>
    </row>
    <row r="36" spans="2:16" ht="15">
      <c r="B36" s="4">
        <v>34</v>
      </c>
      <c r="C36" s="35"/>
      <c r="D36" s="28"/>
      <c r="E36" s="29"/>
      <c r="F36" s="29"/>
      <c r="G36" s="28"/>
      <c r="H36" s="28"/>
      <c r="I36" s="28"/>
      <c r="J36" s="28"/>
      <c r="K36" s="28"/>
      <c r="L36" s="28"/>
      <c r="M36" s="28"/>
      <c r="N36" s="33">
        <f t="shared" si="3"/>
        <v>0</v>
      </c>
      <c r="O36" s="34">
        <f t="shared" si="4"/>
        <v>0</v>
      </c>
      <c r="P36" s="9">
        <f t="shared" si="2"/>
        <v>0</v>
      </c>
    </row>
    <row r="37" spans="2:16" ht="15">
      <c r="B37" s="4">
        <v>35</v>
      </c>
      <c r="C37" s="28"/>
      <c r="D37" s="28"/>
      <c r="E37" s="29"/>
      <c r="F37" s="29"/>
      <c r="G37" s="28"/>
      <c r="H37" s="28"/>
      <c r="I37" s="28"/>
      <c r="J37" s="28"/>
      <c r="K37" s="28"/>
      <c r="L37" s="28"/>
      <c r="M37" s="28"/>
      <c r="N37" s="33">
        <f t="shared" si="3"/>
        <v>0</v>
      </c>
      <c r="O37" s="34">
        <f t="shared" si="4"/>
        <v>0</v>
      </c>
      <c r="P37" s="9">
        <f t="shared" si="2"/>
        <v>0</v>
      </c>
    </row>
    <row r="38" spans="2:16" ht="15">
      <c r="B38" s="4">
        <v>36</v>
      </c>
      <c r="C38" s="14"/>
      <c r="D38" s="14"/>
      <c r="E38" s="17"/>
      <c r="F38" s="17"/>
      <c r="G38" s="28"/>
      <c r="H38" s="14"/>
      <c r="I38" s="14"/>
      <c r="J38" s="14"/>
      <c r="K38" s="14"/>
      <c r="L38" s="14"/>
      <c r="M38" s="14"/>
      <c r="N38" s="33">
        <f t="shared" si="3"/>
        <v>0</v>
      </c>
      <c r="O38" s="34">
        <f t="shared" si="4"/>
        <v>0</v>
      </c>
      <c r="P38" s="9">
        <f t="shared" si="2"/>
        <v>0</v>
      </c>
    </row>
    <row r="39" spans="2:16" ht="15">
      <c r="B39" s="4">
        <v>37</v>
      </c>
      <c r="C39" s="14"/>
      <c r="D39" s="14"/>
      <c r="E39" s="17"/>
      <c r="F39" s="17"/>
      <c r="G39" s="28"/>
      <c r="H39" s="14"/>
      <c r="I39" s="14"/>
      <c r="J39" s="14"/>
      <c r="K39" s="14"/>
      <c r="L39" s="14"/>
      <c r="M39" s="14"/>
      <c r="N39" s="33">
        <f t="shared" si="3"/>
        <v>0</v>
      </c>
      <c r="O39" s="34">
        <f t="shared" si="4"/>
        <v>0</v>
      </c>
      <c r="P39" s="9">
        <f t="shared" si="2"/>
        <v>0</v>
      </c>
    </row>
    <row r="40" spans="2:16" ht="15">
      <c r="B40" s="4">
        <v>38</v>
      </c>
      <c r="C40" s="4"/>
      <c r="D40" s="4"/>
      <c r="E40" s="3"/>
      <c r="F40" s="3"/>
      <c r="G40" s="28"/>
      <c r="H40" s="4"/>
      <c r="I40" s="4"/>
      <c r="J40" s="4"/>
      <c r="K40" s="4"/>
      <c r="L40" s="4"/>
      <c r="M40" s="4"/>
      <c r="N40" s="33">
        <f t="shared" si="3"/>
        <v>0</v>
      </c>
      <c r="O40" s="34">
        <f t="shared" si="4"/>
        <v>0</v>
      </c>
      <c r="P40" s="9">
        <f t="shared" si="2"/>
        <v>0</v>
      </c>
    </row>
    <row r="41" spans="2:16" ht="15">
      <c r="B41" s="4">
        <v>39</v>
      </c>
      <c r="C41" s="4"/>
      <c r="D41" s="4"/>
      <c r="E41" s="3"/>
      <c r="F41" s="3"/>
      <c r="G41" s="28"/>
      <c r="H41" s="4"/>
      <c r="I41" s="4"/>
      <c r="J41" s="4"/>
      <c r="K41" s="4"/>
      <c r="L41" s="4"/>
      <c r="M41" s="4"/>
      <c r="N41" s="33">
        <f t="shared" si="3"/>
        <v>0</v>
      </c>
      <c r="O41" s="34">
        <f t="shared" si="4"/>
        <v>0</v>
      </c>
      <c r="P41" s="9">
        <f t="shared" si="2"/>
        <v>0</v>
      </c>
    </row>
    <row r="42" spans="2:16" ht="15">
      <c r="B42" s="4">
        <v>40</v>
      </c>
      <c r="C42" s="4"/>
      <c r="D42" s="4"/>
      <c r="E42" s="3"/>
      <c r="F42" s="3"/>
      <c r="G42" s="28"/>
      <c r="H42" s="4"/>
      <c r="I42" s="4"/>
      <c r="J42" s="4"/>
      <c r="K42" s="4"/>
      <c r="L42" s="4"/>
      <c r="M42" s="4"/>
      <c r="N42" s="33">
        <f t="shared" si="3"/>
        <v>0</v>
      </c>
      <c r="O42" s="34">
        <f t="shared" si="4"/>
        <v>0</v>
      </c>
      <c r="P42" s="9">
        <f t="shared" si="2"/>
        <v>0</v>
      </c>
    </row>
    <row r="43" spans="2:16" ht="15">
      <c r="B43" s="4">
        <v>41</v>
      </c>
      <c r="C43" s="4"/>
      <c r="D43" s="4"/>
      <c r="E43" s="3"/>
      <c r="F43" s="3"/>
      <c r="G43" s="28"/>
      <c r="H43" s="4"/>
      <c r="I43" s="4"/>
      <c r="J43" s="4"/>
      <c r="K43" s="4"/>
      <c r="L43" s="4"/>
      <c r="M43" s="4"/>
      <c r="N43" s="33">
        <f t="shared" si="3"/>
        <v>0</v>
      </c>
      <c r="O43" s="34">
        <f t="shared" si="4"/>
        <v>0</v>
      </c>
      <c r="P43" s="9">
        <f t="shared" si="2"/>
        <v>0</v>
      </c>
    </row>
    <row r="44" spans="2:16" ht="15">
      <c r="B44" s="4">
        <v>42</v>
      </c>
      <c r="C44" s="4"/>
      <c r="D44" s="4"/>
      <c r="E44" s="3"/>
      <c r="F44" s="3"/>
      <c r="G44" s="28"/>
      <c r="H44" s="4"/>
      <c r="I44" s="4"/>
      <c r="J44" s="4"/>
      <c r="K44" s="4"/>
      <c r="L44" s="4"/>
      <c r="M44" s="4"/>
      <c r="N44" s="33">
        <f t="shared" si="3"/>
        <v>0</v>
      </c>
      <c r="O44" s="34">
        <f t="shared" si="4"/>
        <v>0</v>
      </c>
      <c r="P44" s="9">
        <f t="shared" si="2"/>
        <v>0</v>
      </c>
    </row>
  </sheetData>
  <sheetProtection/>
  <mergeCells count="1">
    <mergeCell ref="B1:P1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O19"/>
  <sheetViews>
    <sheetView zoomScalePageLayoutView="0" workbookViewId="0" topLeftCell="A1">
      <selection activeCell="R11" sqref="R11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7.140625" style="0" customWidth="1"/>
    <col min="5" max="5" width="24.28125" style="0" customWidth="1"/>
    <col min="6" max="6" width="20.421875" style="0" customWidth="1"/>
    <col min="7" max="7" width="8.140625" style="1" customWidth="1"/>
    <col min="8" max="8" width="7.28125" style="2" customWidth="1"/>
    <col min="13" max="13" width="13.8515625" style="0" customWidth="1"/>
    <col min="15" max="15" width="10.00390625" style="0" bestFit="1" customWidth="1"/>
  </cols>
  <sheetData>
    <row r="1" spans="2:15" ht="34.5" customHeight="1">
      <c r="B1" s="127" t="s">
        <v>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2:15" ht="15">
      <c r="B2" s="5" t="s">
        <v>3</v>
      </c>
      <c r="C2" s="5" t="s">
        <v>1</v>
      </c>
      <c r="D2" s="5" t="s">
        <v>2</v>
      </c>
      <c r="E2" s="5" t="s">
        <v>0</v>
      </c>
      <c r="F2" s="5" t="s">
        <v>28</v>
      </c>
      <c r="G2" s="12" t="s">
        <v>14</v>
      </c>
      <c r="H2" s="11" t="s">
        <v>10</v>
      </c>
      <c r="I2" s="5" t="s">
        <v>4</v>
      </c>
      <c r="J2" s="5" t="s">
        <v>5</v>
      </c>
      <c r="K2" s="5" t="s">
        <v>6</v>
      </c>
      <c r="L2" s="5" t="s">
        <v>7</v>
      </c>
      <c r="M2" s="24" t="s">
        <v>50</v>
      </c>
      <c r="N2" s="6" t="s">
        <v>30</v>
      </c>
      <c r="O2" s="8" t="s">
        <v>12</v>
      </c>
    </row>
    <row r="3" spans="2:15" ht="15">
      <c r="B3" s="73">
        <v>1</v>
      </c>
      <c r="C3" s="74">
        <f>'ELIM GR B'!C3</f>
        <v>1463</v>
      </c>
      <c r="D3" s="74" t="str">
        <f>'ELIM GR B'!D3</f>
        <v>B</v>
      </c>
      <c r="E3" s="75" t="str">
        <f>'ELIM GR B'!E3</f>
        <v>WÓJCIK ADAM</v>
      </c>
      <c r="F3" s="75" t="str">
        <f>'ELIM GR B'!F3</f>
        <v>TKB TORUŃ</v>
      </c>
      <c r="G3" s="12">
        <f>'ELIM GR B'!O3</f>
        <v>1333</v>
      </c>
      <c r="H3" s="13">
        <f>'ELIM GR B'!G3</f>
        <v>0</v>
      </c>
      <c r="I3" s="4">
        <v>214</v>
      </c>
      <c r="J3" s="4">
        <v>151</v>
      </c>
      <c r="K3" s="4">
        <v>204</v>
      </c>
      <c r="L3" s="4">
        <v>203</v>
      </c>
      <c r="M3" s="25">
        <f>'ELIM GR B'!N3+(I3+J3+K3+L3)</f>
        <v>2105</v>
      </c>
      <c r="N3" s="7">
        <f aca="true" t="shared" si="0" ref="N3:N19">SUM(I3:L3)+(H3*4)+G3</f>
        <v>2105</v>
      </c>
      <c r="O3" s="9">
        <f>SUM(M3)/10</f>
        <v>210.5</v>
      </c>
    </row>
    <row r="4" spans="2:15" ht="15">
      <c r="B4" s="73">
        <v>2</v>
      </c>
      <c r="C4" s="74">
        <f>'ELIM GR B'!C4</f>
        <v>9425</v>
      </c>
      <c r="D4" s="74" t="str">
        <f>'ELIM GR B'!D4</f>
        <v>B</v>
      </c>
      <c r="E4" s="75" t="str">
        <f>'ELIM GR B'!E4</f>
        <v>HOŃCZAK JAN</v>
      </c>
      <c r="F4" s="75" t="s">
        <v>29</v>
      </c>
      <c r="G4" s="12">
        <f>'ELIM GR B'!O4</f>
        <v>1230</v>
      </c>
      <c r="H4" s="13">
        <f>'ELIM GR B'!G4</f>
        <v>0</v>
      </c>
      <c r="I4" s="4">
        <v>153</v>
      </c>
      <c r="J4" s="4">
        <v>182</v>
      </c>
      <c r="K4" s="4">
        <v>171</v>
      </c>
      <c r="L4" s="4">
        <v>212</v>
      </c>
      <c r="M4" s="44">
        <f>'ELIM GR B'!N4+(I4+J4+K4+L4)</f>
        <v>1948</v>
      </c>
      <c r="N4" s="7">
        <f t="shared" si="0"/>
        <v>1948</v>
      </c>
      <c r="O4" s="9">
        <f aca="true" t="shared" si="1" ref="O4:O18">SUM(M4)/10</f>
        <v>194.8</v>
      </c>
    </row>
    <row r="5" spans="2:15" ht="15">
      <c r="B5" s="73">
        <v>3</v>
      </c>
      <c r="C5" s="74">
        <f>'ELIM GR B'!C6</f>
        <v>9456</v>
      </c>
      <c r="D5" s="74" t="str">
        <f>'ELIM GR B'!D6</f>
        <v>B</v>
      </c>
      <c r="E5" s="75" t="str">
        <f>'ELIM GR B'!E6</f>
        <v>GACKOWSKI JANUSZ</v>
      </c>
      <c r="F5" s="75"/>
      <c r="G5" s="12">
        <f>'ELIM GR B'!O6</f>
        <v>1191</v>
      </c>
      <c r="H5" s="13">
        <f>'ELIM GR B'!G6</f>
        <v>5</v>
      </c>
      <c r="I5" s="4">
        <v>170</v>
      </c>
      <c r="J5" s="4">
        <v>189</v>
      </c>
      <c r="K5" s="4">
        <v>136</v>
      </c>
      <c r="L5" s="4">
        <v>191</v>
      </c>
      <c r="M5" s="44">
        <f>'ELIM GR B'!N6+(I5+J5+K5+L5)</f>
        <v>1847</v>
      </c>
      <c r="N5" s="7">
        <f t="shared" si="0"/>
        <v>1897</v>
      </c>
      <c r="O5" s="9">
        <f t="shared" si="1"/>
        <v>184.7</v>
      </c>
    </row>
    <row r="6" spans="2:15" ht="15">
      <c r="B6" s="73">
        <v>4</v>
      </c>
      <c r="C6" s="74">
        <f>'ELIM GR B'!C5</f>
        <v>2023</v>
      </c>
      <c r="D6" s="74" t="str">
        <f>'ELIM GR B'!D5</f>
        <v>B</v>
      </c>
      <c r="E6" s="75" t="str">
        <f>'ELIM GR B'!E5</f>
        <v>HULECKI JANUSZ</v>
      </c>
      <c r="F6" s="75"/>
      <c r="G6" s="12">
        <f>'ELIM GR B'!O5</f>
        <v>1195</v>
      </c>
      <c r="H6" s="13">
        <f>'ELIM GR B'!G5</f>
        <v>5</v>
      </c>
      <c r="I6" s="4">
        <v>186</v>
      </c>
      <c r="J6" s="4">
        <v>163</v>
      </c>
      <c r="K6" s="4">
        <v>180</v>
      </c>
      <c r="L6" s="4">
        <v>149</v>
      </c>
      <c r="M6" s="44">
        <f>'ELIM GR B'!N5+(I6+J6+K6+L6)</f>
        <v>1843</v>
      </c>
      <c r="N6" s="7">
        <f t="shared" si="0"/>
        <v>1893</v>
      </c>
      <c r="O6" s="9">
        <f t="shared" si="1"/>
        <v>184.3</v>
      </c>
    </row>
    <row r="7" spans="2:15" ht="15">
      <c r="B7" s="73">
        <v>5</v>
      </c>
      <c r="C7" s="74">
        <f>'ELIM GR B'!C7</f>
        <v>8751</v>
      </c>
      <c r="D7" s="74" t="str">
        <f>'ELIM GR B'!D7</f>
        <v>B</v>
      </c>
      <c r="E7" s="75" t="str">
        <f>'ELIM GR B'!E7</f>
        <v>JURASZEK TOMASZ</v>
      </c>
      <c r="F7" s="75"/>
      <c r="G7" s="12">
        <f>'ELIM GR B'!O7</f>
        <v>1178</v>
      </c>
      <c r="H7" s="13">
        <f>'ELIM GR B'!G7</f>
        <v>0</v>
      </c>
      <c r="I7" s="4">
        <v>138</v>
      </c>
      <c r="J7" s="4">
        <v>188</v>
      </c>
      <c r="K7" s="4">
        <v>182</v>
      </c>
      <c r="L7" s="4">
        <v>181</v>
      </c>
      <c r="M7" s="44">
        <f>'ELIM GR B'!N7+(I7+J7+K7+L7)</f>
        <v>1867</v>
      </c>
      <c r="N7" s="7">
        <f t="shared" si="0"/>
        <v>1867</v>
      </c>
      <c r="O7" s="9">
        <f t="shared" si="1"/>
        <v>186.7</v>
      </c>
    </row>
    <row r="8" spans="2:15" ht="15">
      <c r="B8" s="73">
        <v>6</v>
      </c>
      <c r="C8" s="74">
        <f>'ELIM GR B'!C8</f>
        <v>2027</v>
      </c>
      <c r="D8" s="74" t="str">
        <f>'ELIM GR B'!D8</f>
        <v>B</v>
      </c>
      <c r="E8" s="75" t="str">
        <f>'ELIM GR B'!E8</f>
        <v>SZCZĘSNY GRZEGORZ</v>
      </c>
      <c r="F8" s="75"/>
      <c r="G8" s="12">
        <f>'ELIM GR B'!O8</f>
        <v>1123</v>
      </c>
      <c r="H8" s="13">
        <f>'ELIM GR B'!G8</f>
        <v>0</v>
      </c>
      <c r="I8" s="4">
        <v>184</v>
      </c>
      <c r="J8" s="4">
        <v>175</v>
      </c>
      <c r="K8" s="4">
        <v>154</v>
      </c>
      <c r="L8" s="4">
        <v>218</v>
      </c>
      <c r="M8" s="44">
        <f>'ELIM GR B'!N8+(I8+J8+K8+L8)</f>
        <v>1854</v>
      </c>
      <c r="N8" s="7">
        <f t="shared" si="0"/>
        <v>1854</v>
      </c>
      <c r="O8" s="9">
        <f t="shared" si="1"/>
        <v>185.4</v>
      </c>
    </row>
    <row r="9" spans="2:15" ht="15">
      <c r="B9" s="73">
        <v>7</v>
      </c>
      <c r="C9" s="74">
        <v>1059</v>
      </c>
      <c r="D9" s="74" t="str">
        <f>'ELIM GR B'!D14</f>
        <v>B</v>
      </c>
      <c r="E9" s="75" t="str">
        <f>'ELIM GR B'!E14</f>
        <v>SZYMCZAK PAWEŁ</v>
      </c>
      <c r="F9" s="75" t="s">
        <v>122</v>
      </c>
      <c r="G9" s="12">
        <f>'ELIM GR B'!O14</f>
        <v>1075</v>
      </c>
      <c r="H9" s="13">
        <f>'ELIM GR B'!G14</f>
        <v>0</v>
      </c>
      <c r="I9" s="4">
        <v>191</v>
      </c>
      <c r="J9" s="4">
        <v>189</v>
      </c>
      <c r="K9" s="4">
        <v>188</v>
      </c>
      <c r="L9" s="4">
        <v>163</v>
      </c>
      <c r="M9" s="44">
        <f>'ELIM GR B'!N14+(I9+J9+K9+L9)</f>
        <v>1806</v>
      </c>
      <c r="N9" s="7">
        <f t="shared" si="0"/>
        <v>1806</v>
      </c>
      <c r="O9" s="9">
        <f t="shared" si="1"/>
        <v>180.6</v>
      </c>
    </row>
    <row r="10" spans="2:15" ht="15">
      <c r="B10" s="73">
        <v>8</v>
      </c>
      <c r="C10" s="74">
        <f>'ELIM GR B'!C9</f>
        <v>1379</v>
      </c>
      <c r="D10" s="74" t="str">
        <f>'ELIM GR B'!D9</f>
        <v>B</v>
      </c>
      <c r="E10" s="75" t="str">
        <f>'ELIM GR B'!E9</f>
        <v>KONTRYMOWICZ MIETEK</v>
      </c>
      <c r="F10" s="75"/>
      <c r="G10" s="12">
        <f>'ELIM GR B'!O9</f>
        <v>1097</v>
      </c>
      <c r="H10" s="13">
        <f>'ELIM GR B'!G9</f>
        <v>5</v>
      </c>
      <c r="I10" s="4">
        <v>173</v>
      </c>
      <c r="J10" s="4">
        <v>203</v>
      </c>
      <c r="K10" s="4">
        <v>161</v>
      </c>
      <c r="L10" s="4">
        <v>150</v>
      </c>
      <c r="M10" s="60">
        <f>'ELIM GR B'!N9+(I10+J10+K10+L10)</f>
        <v>1754</v>
      </c>
      <c r="N10" s="7">
        <f t="shared" si="0"/>
        <v>1804</v>
      </c>
      <c r="O10" s="9">
        <f t="shared" si="1"/>
        <v>175.4</v>
      </c>
    </row>
    <row r="11" spans="2:15" ht="15">
      <c r="B11" s="15">
        <v>9</v>
      </c>
      <c r="C11" s="15">
        <f>'ELIM GR B'!C12</f>
        <v>2306</v>
      </c>
      <c r="D11" s="15" t="str">
        <f>'ELIM GR B'!D12</f>
        <v>B</v>
      </c>
      <c r="E11" s="16" t="str">
        <f>'ELIM GR B'!E12</f>
        <v>FULARCZYK MAREK</v>
      </c>
      <c r="F11" s="16"/>
      <c r="G11" s="12">
        <f>'ELIM GR B'!O12</f>
        <v>1080</v>
      </c>
      <c r="H11" s="13">
        <f>'ELIM GR B'!G12</f>
        <v>0</v>
      </c>
      <c r="I11" s="4">
        <v>189</v>
      </c>
      <c r="J11" s="4">
        <v>170</v>
      </c>
      <c r="K11" s="4">
        <v>188</v>
      </c>
      <c r="L11" s="4">
        <v>170</v>
      </c>
      <c r="M11" s="60">
        <f>'ELIM GR B'!N12+(I11+J11+K11+L11)</f>
        <v>1797</v>
      </c>
      <c r="N11" s="7">
        <f t="shared" si="0"/>
        <v>1797</v>
      </c>
      <c r="O11" s="9">
        <f t="shared" si="1"/>
        <v>179.7</v>
      </c>
    </row>
    <row r="12" spans="2:15" ht="15">
      <c r="B12" s="15">
        <v>10</v>
      </c>
      <c r="C12" s="15">
        <f>'ELIM GR B'!C10</f>
        <v>2048</v>
      </c>
      <c r="D12" s="15" t="str">
        <f>'ELIM GR B'!D10</f>
        <v>B</v>
      </c>
      <c r="E12" s="16" t="str">
        <f>'ELIM GR B'!E10</f>
        <v>KRAUZE MARIAN</v>
      </c>
      <c r="F12" s="16"/>
      <c r="G12" s="12">
        <f>'ELIM GR B'!O10</f>
        <v>1083</v>
      </c>
      <c r="H12" s="13">
        <f>'ELIM GR B'!G10</f>
        <v>5</v>
      </c>
      <c r="I12" s="4">
        <v>156</v>
      </c>
      <c r="J12" s="4">
        <v>131</v>
      </c>
      <c r="K12" s="4">
        <v>230</v>
      </c>
      <c r="L12" s="4">
        <v>173</v>
      </c>
      <c r="M12" s="44">
        <f>'ELIM GR B'!N10+(I12+J12+K12+L12)</f>
        <v>1743</v>
      </c>
      <c r="N12" s="7">
        <f t="shared" si="0"/>
        <v>1793</v>
      </c>
      <c r="O12" s="9">
        <f t="shared" si="1"/>
        <v>174.3</v>
      </c>
    </row>
    <row r="13" spans="2:15" ht="15">
      <c r="B13" s="15">
        <v>11</v>
      </c>
      <c r="C13" s="15">
        <f>'ELIM GR B'!C13</f>
        <v>2248</v>
      </c>
      <c r="D13" s="15" t="str">
        <f>'ELIM GR B'!D13</f>
        <v>B</v>
      </c>
      <c r="E13" s="16" t="str">
        <f>'ELIM GR B'!E13</f>
        <v>CICHOWLAS GRZEGORZ </v>
      </c>
      <c r="F13" s="16"/>
      <c r="G13" s="12">
        <f>'ELIM GR B'!O13</f>
        <v>1079</v>
      </c>
      <c r="H13" s="13">
        <f>'ELIM GR B'!G13</f>
        <v>0</v>
      </c>
      <c r="I13" s="4">
        <v>143</v>
      </c>
      <c r="J13" s="4">
        <v>174</v>
      </c>
      <c r="K13" s="4">
        <v>156</v>
      </c>
      <c r="L13" s="4">
        <v>191</v>
      </c>
      <c r="M13" s="44">
        <f>'ELIM GR B'!N13+(I13+J13+K13+L13)</f>
        <v>1743</v>
      </c>
      <c r="N13" s="7">
        <f t="shared" si="0"/>
        <v>1743</v>
      </c>
      <c r="O13" s="9">
        <f t="shared" si="1"/>
        <v>174.3</v>
      </c>
    </row>
    <row r="14" spans="2:15" ht="15">
      <c r="B14" s="15">
        <v>12</v>
      </c>
      <c r="C14" s="68">
        <v>2051</v>
      </c>
      <c r="D14" s="68" t="s">
        <v>16</v>
      </c>
      <c r="E14" s="69" t="s">
        <v>80</v>
      </c>
      <c r="F14" s="69" t="s">
        <v>79</v>
      </c>
      <c r="G14" s="12">
        <v>1037</v>
      </c>
      <c r="H14" s="13">
        <v>5</v>
      </c>
      <c r="I14" s="4">
        <v>180</v>
      </c>
      <c r="J14" s="4">
        <v>204</v>
      </c>
      <c r="K14" s="4">
        <v>132</v>
      </c>
      <c r="L14" s="4">
        <v>169</v>
      </c>
      <c r="M14" s="44">
        <f>'ELIM GR B'!N19+(I14+J14+K14+L14)</f>
        <v>1724</v>
      </c>
      <c r="N14" s="7">
        <f t="shared" si="0"/>
        <v>1742</v>
      </c>
      <c r="O14" s="9">
        <f t="shared" si="1"/>
        <v>172.4</v>
      </c>
    </row>
    <row r="15" spans="2:15" ht="15">
      <c r="B15" s="15">
        <v>13</v>
      </c>
      <c r="C15" s="15">
        <f>'ELIM GR B'!C11</f>
        <v>1774</v>
      </c>
      <c r="D15" s="15" t="str">
        <f>'ELIM GR B'!D11</f>
        <v>B</v>
      </c>
      <c r="E15" s="16" t="str">
        <f>'ELIM GR B'!E11</f>
        <v>ŻURAWIK JUREK</v>
      </c>
      <c r="F15" s="16" t="s">
        <v>77</v>
      </c>
      <c r="G15" s="12">
        <f>'ELIM GR B'!O11</f>
        <v>1081</v>
      </c>
      <c r="H15" s="13">
        <f>'ELIM GR B'!G11</f>
        <v>0</v>
      </c>
      <c r="I15" s="4">
        <v>143</v>
      </c>
      <c r="J15" s="4">
        <v>173</v>
      </c>
      <c r="K15" s="4">
        <v>156</v>
      </c>
      <c r="L15" s="4">
        <v>162</v>
      </c>
      <c r="M15" s="44">
        <f>'ELIM GR B'!N11+(I15+J15+K15+L15)</f>
        <v>1715</v>
      </c>
      <c r="N15" s="7">
        <f t="shared" si="0"/>
        <v>1715</v>
      </c>
      <c r="O15" s="9">
        <f t="shared" si="1"/>
        <v>171.5</v>
      </c>
    </row>
    <row r="16" spans="2:15" ht="15">
      <c r="B16" s="15">
        <v>14</v>
      </c>
      <c r="C16" s="68">
        <v>2325</v>
      </c>
      <c r="D16" s="68" t="s">
        <v>16</v>
      </c>
      <c r="E16" s="69" t="s">
        <v>98</v>
      </c>
      <c r="F16" s="69" t="s">
        <v>102</v>
      </c>
      <c r="G16" s="12">
        <v>1038</v>
      </c>
      <c r="H16" s="27">
        <f>'ELIM GR B'!G18</f>
        <v>0</v>
      </c>
      <c r="I16" s="4">
        <v>147</v>
      </c>
      <c r="J16" s="4">
        <v>195</v>
      </c>
      <c r="K16" s="4">
        <v>153</v>
      </c>
      <c r="L16" s="4">
        <v>171</v>
      </c>
      <c r="M16" s="60">
        <f>'ELIM GR B'!N18+(I16+J16+K16+L16)</f>
        <v>1709</v>
      </c>
      <c r="N16" s="7">
        <f t="shared" si="0"/>
        <v>1704</v>
      </c>
      <c r="O16" s="9">
        <f t="shared" si="1"/>
        <v>170.9</v>
      </c>
    </row>
    <row r="17" spans="2:15" ht="15">
      <c r="B17" s="15">
        <v>15</v>
      </c>
      <c r="C17" s="68">
        <v>2281</v>
      </c>
      <c r="D17" s="68" t="s">
        <v>16</v>
      </c>
      <c r="E17" s="69" t="s">
        <v>113</v>
      </c>
      <c r="F17" s="69" t="s">
        <v>114</v>
      </c>
      <c r="G17" s="12">
        <v>1058</v>
      </c>
      <c r="H17" s="27">
        <v>0</v>
      </c>
      <c r="I17" s="4">
        <v>175</v>
      </c>
      <c r="J17" s="4">
        <v>176</v>
      </c>
      <c r="K17" s="4">
        <v>125</v>
      </c>
      <c r="L17" s="4">
        <v>148</v>
      </c>
      <c r="M17" s="60">
        <f>'ELIM GR B'!N16+(I17+J17+K17+L17)</f>
        <v>1661</v>
      </c>
      <c r="N17" s="7">
        <f t="shared" si="0"/>
        <v>1682</v>
      </c>
      <c r="O17" s="9">
        <f t="shared" si="1"/>
        <v>166.1</v>
      </c>
    </row>
    <row r="18" spans="2:15" ht="15">
      <c r="B18" s="15">
        <v>16</v>
      </c>
      <c r="C18" s="15">
        <v>2249</v>
      </c>
      <c r="D18" s="15" t="s">
        <v>16</v>
      </c>
      <c r="E18" s="69" t="s">
        <v>117</v>
      </c>
      <c r="F18" s="16" t="s">
        <v>121</v>
      </c>
      <c r="G18" s="12">
        <v>1048</v>
      </c>
      <c r="H18" s="27">
        <f>'ELIM GR B'!G17</f>
        <v>0</v>
      </c>
      <c r="I18" s="4">
        <v>127</v>
      </c>
      <c r="J18" s="4">
        <v>104</v>
      </c>
      <c r="K18" s="4"/>
      <c r="L18" s="4"/>
      <c r="M18" s="60">
        <f>'ELIM GR B'!N17+(I18+J18+K18+L18)</f>
        <v>1289</v>
      </c>
      <c r="N18" s="7">
        <f t="shared" si="0"/>
        <v>1279</v>
      </c>
      <c r="O18" s="9">
        <f t="shared" si="1"/>
        <v>128.9</v>
      </c>
    </row>
    <row r="19" spans="2:15" ht="15">
      <c r="B19" s="15">
        <v>17</v>
      </c>
      <c r="C19" s="15">
        <v>8471</v>
      </c>
      <c r="D19" s="15" t="str">
        <f>'ELIM GR B'!D15</f>
        <v>B</v>
      </c>
      <c r="E19" s="16" t="str">
        <f>'ELIM GR B'!E15</f>
        <v>KOCOT KAMIL</v>
      </c>
      <c r="F19" s="16" t="s">
        <v>34</v>
      </c>
      <c r="G19" s="12">
        <f>'ELIM GR B'!O15</f>
        <v>1069</v>
      </c>
      <c r="H19" s="27">
        <f>'ELIM GR B'!G15</f>
        <v>0</v>
      </c>
      <c r="I19" s="4"/>
      <c r="J19" s="4"/>
      <c r="K19" s="4"/>
      <c r="L19" s="4"/>
      <c r="M19" s="60">
        <f>'ELIM GR B'!N15+(I19+J19+K19+L19)</f>
        <v>1069</v>
      </c>
      <c r="N19" s="61">
        <f t="shared" si="0"/>
        <v>1069</v>
      </c>
      <c r="O19" s="62">
        <f>SUM(M19)/10</f>
        <v>106.9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O10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7.140625" style="0" customWidth="1"/>
    <col min="5" max="5" width="22.8515625" style="0" customWidth="1"/>
    <col min="6" max="6" width="20.421875" style="0" customWidth="1"/>
    <col min="7" max="7" width="14.28125" style="1" customWidth="1"/>
    <col min="8" max="8" width="7.28125" style="2" customWidth="1"/>
    <col min="13" max="13" width="14.28125" style="0" customWidth="1"/>
    <col min="15" max="15" width="10.00390625" style="0" bestFit="1" customWidth="1"/>
  </cols>
  <sheetData>
    <row r="1" spans="2:15" ht="34.5" customHeight="1">
      <c r="B1" s="127" t="s">
        <v>45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2:15" ht="15">
      <c r="B2" s="5" t="s">
        <v>3</v>
      </c>
      <c r="C2" s="5" t="s">
        <v>1</v>
      </c>
      <c r="D2" s="5" t="s">
        <v>2</v>
      </c>
      <c r="E2" s="5" t="s">
        <v>0</v>
      </c>
      <c r="F2" s="5" t="s">
        <v>28</v>
      </c>
      <c r="G2" s="12" t="s">
        <v>15</v>
      </c>
      <c r="H2" s="11" t="s">
        <v>10</v>
      </c>
      <c r="I2" s="5" t="s">
        <v>4</v>
      </c>
      <c r="J2" s="5" t="s">
        <v>5</v>
      </c>
      <c r="K2" s="5" t="s">
        <v>6</v>
      </c>
      <c r="L2" s="5" t="s">
        <v>7</v>
      </c>
      <c r="M2" s="24" t="s">
        <v>50</v>
      </c>
      <c r="N2" s="6" t="s">
        <v>11</v>
      </c>
      <c r="O2" s="8" t="s">
        <v>12</v>
      </c>
    </row>
    <row r="3" spans="2:15" ht="15">
      <c r="B3" s="73">
        <v>1</v>
      </c>
      <c r="C3" s="76">
        <f>'ĆWIERĆFIN GR B'!C3</f>
        <v>1463</v>
      </c>
      <c r="D3" s="76" t="str">
        <f>'ĆWIERĆFIN GR B'!D3</f>
        <v>B</v>
      </c>
      <c r="E3" s="77" t="str">
        <f>'ĆWIERĆFIN GR B'!E3</f>
        <v>WÓJCIK ADAM</v>
      </c>
      <c r="F3" s="77" t="str">
        <f>'ĆWIERĆFIN GR B'!F3</f>
        <v>TKB TORUŃ</v>
      </c>
      <c r="G3" s="12">
        <f>'ĆWIERĆFIN GR B'!N3</f>
        <v>2105</v>
      </c>
      <c r="H3" s="13">
        <f>'ĆWIERĆFIN GR B'!H3</f>
        <v>0</v>
      </c>
      <c r="I3" s="4">
        <v>218</v>
      </c>
      <c r="J3" s="4">
        <v>199</v>
      </c>
      <c r="K3" s="4">
        <v>225</v>
      </c>
      <c r="L3" s="4">
        <v>211</v>
      </c>
      <c r="M3" s="25">
        <f>'ĆWIERĆFIN GR B'!M3+(I3+J3+K3+L3)</f>
        <v>2958</v>
      </c>
      <c r="N3" s="7">
        <f aca="true" t="shared" si="0" ref="N3:N10">SUM(I3:L3)+(H3*4)+G3</f>
        <v>2958</v>
      </c>
      <c r="O3" s="9">
        <f>SUM(M3)/14</f>
        <v>211.28571428571428</v>
      </c>
    </row>
    <row r="4" spans="2:15" ht="15">
      <c r="B4" s="73">
        <v>2</v>
      </c>
      <c r="C4" s="76">
        <f>'ĆWIERĆFIN GR B'!C6</f>
        <v>2023</v>
      </c>
      <c r="D4" s="76" t="str">
        <f>'ĆWIERĆFIN GR B'!D6</f>
        <v>B</v>
      </c>
      <c r="E4" s="77" t="str">
        <f>'ĆWIERĆFIN GR B'!E6</f>
        <v>HULECKI JANUSZ</v>
      </c>
      <c r="F4" s="77">
        <f>'ĆWIERĆFIN GR B'!F6</f>
        <v>0</v>
      </c>
      <c r="G4" s="12">
        <f>'ĆWIERĆFIN GR B'!N6</f>
        <v>1893</v>
      </c>
      <c r="H4" s="13">
        <f>'ĆWIERĆFIN GR B'!H6</f>
        <v>5</v>
      </c>
      <c r="I4" s="4">
        <v>179</v>
      </c>
      <c r="J4" s="4">
        <v>191</v>
      </c>
      <c r="K4" s="4">
        <v>140</v>
      </c>
      <c r="L4" s="4">
        <v>192</v>
      </c>
      <c r="M4" s="25">
        <f>'ĆWIERĆFIN GR B'!M6</f>
        <v>1843</v>
      </c>
      <c r="N4" s="7">
        <f t="shared" si="0"/>
        <v>2615</v>
      </c>
      <c r="O4" s="9">
        <f aca="true" t="shared" si="1" ref="O4:O10">SUM(M4)/14</f>
        <v>131.64285714285714</v>
      </c>
    </row>
    <row r="5" spans="2:15" ht="15">
      <c r="B5" s="73">
        <v>3</v>
      </c>
      <c r="C5" s="76">
        <f>'ĆWIERĆFIN GR B'!C5</f>
        <v>9456</v>
      </c>
      <c r="D5" s="76" t="str">
        <f>'ĆWIERĆFIN GR B'!D5</f>
        <v>B</v>
      </c>
      <c r="E5" s="77" t="str">
        <f>'ĆWIERĆFIN GR B'!E5</f>
        <v>GACKOWSKI JANUSZ</v>
      </c>
      <c r="F5" s="77">
        <f>'ĆWIERĆFIN GR B'!F5</f>
        <v>0</v>
      </c>
      <c r="G5" s="12">
        <f>'ĆWIERĆFIN GR B'!N5</f>
        <v>1897</v>
      </c>
      <c r="H5" s="13">
        <f>'ĆWIERĆFIN GR B'!H5</f>
        <v>5</v>
      </c>
      <c r="I5" s="4">
        <v>159</v>
      </c>
      <c r="J5" s="4">
        <v>227</v>
      </c>
      <c r="K5" s="4">
        <v>136</v>
      </c>
      <c r="L5" s="4">
        <v>154</v>
      </c>
      <c r="M5" s="25">
        <f>'ĆWIERĆFIN GR B'!M5</f>
        <v>1847</v>
      </c>
      <c r="N5" s="7">
        <f t="shared" si="0"/>
        <v>2593</v>
      </c>
      <c r="O5" s="9">
        <f t="shared" si="1"/>
        <v>131.92857142857142</v>
      </c>
    </row>
    <row r="6" spans="2:15" ht="15">
      <c r="B6" s="73">
        <v>4</v>
      </c>
      <c r="C6" s="76">
        <f>'ĆWIERĆFIN GR B'!C4</f>
        <v>9425</v>
      </c>
      <c r="D6" s="76" t="str">
        <f>'ĆWIERĆFIN GR B'!D4</f>
        <v>B</v>
      </c>
      <c r="E6" s="77" t="str">
        <f>'ĆWIERĆFIN GR B'!E4</f>
        <v>HOŃCZAK JAN</v>
      </c>
      <c r="F6" s="77" t="str">
        <f>'ĆWIERĆFIN GR B'!F4</f>
        <v>FUN GRUDZIĄDZ</v>
      </c>
      <c r="G6" s="12">
        <f>'ĆWIERĆFIN GR B'!N4</f>
        <v>1948</v>
      </c>
      <c r="H6" s="13">
        <f>'ĆWIERĆFIN GR B'!H4</f>
        <v>0</v>
      </c>
      <c r="I6" s="4">
        <v>172</v>
      </c>
      <c r="J6" s="4">
        <v>126</v>
      </c>
      <c r="K6" s="4">
        <v>170</v>
      </c>
      <c r="L6" s="4">
        <v>169</v>
      </c>
      <c r="M6" s="25">
        <f>'ĆWIERĆFIN GR B'!M4</f>
        <v>1948</v>
      </c>
      <c r="N6" s="7">
        <f t="shared" si="0"/>
        <v>2585</v>
      </c>
      <c r="O6" s="9">
        <f t="shared" si="1"/>
        <v>139.14285714285714</v>
      </c>
    </row>
    <row r="7" spans="2:15" ht="15">
      <c r="B7" s="15">
        <v>5</v>
      </c>
      <c r="C7" s="15">
        <f>'ĆWIERĆFIN GR B'!C8</f>
        <v>2027</v>
      </c>
      <c r="D7" s="15" t="str">
        <f>'ĆWIERĆFIN GR B'!D8</f>
        <v>B</v>
      </c>
      <c r="E7" s="16" t="str">
        <f>'ĆWIERĆFIN GR B'!E8</f>
        <v>SZCZĘSNY GRZEGORZ</v>
      </c>
      <c r="F7" s="16">
        <f>'ĆWIERĆFIN GR B'!F8</f>
        <v>0</v>
      </c>
      <c r="G7" s="12">
        <f>'ĆWIERĆFIN GR B'!N8</f>
        <v>1854</v>
      </c>
      <c r="H7" s="13">
        <f>'ĆWIERĆFIN GR B'!H8</f>
        <v>0</v>
      </c>
      <c r="I7" s="4">
        <v>195</v>
      </c>
      <c r="J7" s="4">
        <v>137</v>
      </c>
      <c r="K7" s="4">
        <v>225</v>
      </c>
      <c r="L7" s="4">
        <v>172</v>
      </c>
      <c r="M7" s="25">
        <f>'ĆWIERĆFIN GR B'!M8</f>
        <v>1854</v>
      </c>
      <c r="N7" s="7">
        <f t="shared" si="0"/>
        <v>2583</v>
      </c>
      <c r="O7" s="9">
        <f t="shared" si="1"/>
        <v>132.42857142857142</v>
      </c>
    </row>
    <row r="8" spans="2:15" ht="15">
      <c r="B8" s="15">
        <v>6</v>
      </c>
      <c r="C8" s="15">
        <f>'ĆWIERĆFIN GR B'!C9</f>
        <v>1059</v>
      </c>
      <c r="D8" s="15" t="str">
        <f>'ĆWIERĆFIN GR B'!D9</f>
        <v>B</v>
      </c>
      <c r="E8" s="16" t="str">
        <f>'ĆWIERĆFIN GR B'!E9</f>
        <v>SZYMCZAK PAWEŁ</v>
      </c>
      <c r="F8" s="16" t="str">
        <f>'ĆWIERĆFIN GR B'!F9</f>
        <v>SZTORM GDAŃSK</v>
      </c>
      <c r="G8" s="12">
        <f>'ĆWIERĆFIN GR B'!N9</f>
        <v>1806</v>
      </c>
      <c r="H8" s="13">
        <f>'ĆWIERĆFIN GR B'!H9</f>
        <v>0</v>
      </c>
      <c r="I8" s="4">
        <v>216</v>
      </c>
      <c r="J8" s="4">
        <v>166</v>
      </c>
      <c r="K8" s="4">
        <v>170</v>
      </c>
      <c r="L8" s="4">
        <v>208</v>
      </c>
      <c r="M8" s="25">
        <f>'ĆWIERĆFIN GR B'!M9</f>
        <v>1806</v>
      </c>
      <c r="N8" s="7">
        <f t="shared" si="0"/>
        <v>2566</v>
      </c>
      <c r="O8" s="9">
        <f t="shared" si="1"/>
        <v>129</v>
      </c>
    </row>
    <row r="9" spans="2:15" ht="15">
      <c r="B9" s="15">
        <v>7</v>
      </c>
      <c r="C9" s="15">
        <f>'ĆWIERĆFIN GR B'!C10</f>
        <v>1379</v>
      </c>
      <c r="D9" s="15" t="str">
        <f>'ĆWIERĆFIN GR B'!D10</f>
        <v>B</v>
      </c>
      <c r="E9" s="16" t="str">
        <f>'ĆWIERĆFIN GR B'!E10</f>
        <v>KONTRYMOWICZ MIETEK</v>
      </c>
      <c r="F9" s="16">
        <f>'ĆWIERĆFIN GR B'!F10</f>
        <v>0</v>
      </c>
      <c r="G9" s="12">
        <f>'ĆWIERĆFIN GR B'!N10</f>
        <v>1804</v>
      </c>
      <c r="H9" s="13">
        <f>'ĆWIERĆFIN GR B'!H10</f>
        <v>5</v>
      </c>
      <c r="I9" s="4">
        <v>152</v>
      </c>
      <c r="J9" s="4">
        <v>161</v>
      </c>
      <c r="K9" s="4">
        <v>180</v>
      </c>
      <c r="L9" s="4">
        <v>152</v>
      </c>
      <c r="M9" s="25">
        <f>'ĆWIERĆFIN GR B'!M10</f>
        <v>1754</v>
      </c>
      <c r="N9" s="7">
        <f t="shared" si="0"/>
        <v>2469</v>
      </c>
      <c r="O9" s="9">
        <f t="shared" si="1"/>
        <v>125.28571428571429</v>
      </c>
    </row>
    <row r="10" spans="2:15" ht="15">
      <c r="B10" s="15">
        <v>8</v>
      </c>
      <c r="C10" s="15">
        <f>'ĆWIERĆFIN GR B'!C7</f>
        <v>8751</v>
      </c>
      <c r="D10" s="15" t="str">
        <f>'ĆWIERĆFIN GR B'!D7</f>
        <v>B</v>
      </c>
      <c r="E10" s="16" t="str">
        <f>'ĆWIERĆFIN GR B'!E7</f>
        <v>JURASZEK TOMASZ</v>
      </c>
      <c r="F10" s="16">
        <f>'ĆWIERĆFIN GR B'!F7</f>
        <v>0</v>
      </c>
      <c r="G10" s="12">
        <f>'ĆWIERĆFIN GR B'!N7</f>
        <v>1867</v>
      </c>
      <c r="H10" s="13">
        <f>'ĆWIERĆFIN GR B'!H7</f>
        <v>0</v>
      </c>
      <c r="I10" s="4">
        <v>134</v>
      </c>
      <c r="J10" s="4">
        <v>187</v>
      </c>
      <c r="K10" s="4">
        <v>133</v>
      </c>
      <c r="L10" s="4">
        <v>140</v>
      </c>
      <c r="M10" s="25">
        <f>'ĆWIERĆFIN GR B'!M7</f>
        <v>1867</v>
      </c>
      <c r="N10" s="7">
        <f t="shared" si="0"/>
        <v>2461</v>
      </c>
      <c r="O10" s="9">
        <f t="shared" si="1"/>
        <v>133.35714285714286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M6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5.57421875" style="0" customWidth="1"/>
    <col min="3" max="3" width="6.8515625" style="0" customWidth="1"/>
    <col min="4" max="4" width="7.140625" style="0" customWidth="1"/>
    <col min="5" max="5" width="24.140625" style="0" customWidth="1"/>
    <col min="6" max="6" width="20.421875" style="0" customWidth="1"/>
    <col min="7" max="7" width="7.28125" style="2" customWidth="1"/>
    <col min="8" max="8" width="8.8515625" style="2" customWidth="1"/>
    <col min="12" max="12" width="12.8515625" style="0" customWidth="1"/>
    <col min="13" max="13" width="14.421875" style="0" customWidth="1"/>
  </cols>
  <sheetData>
    <row r="1" spans="2:13" ht="34.5" customHeight="1">
      <c r="B1" s="127" t="s">
        <v>46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ht="15">
      <c r="B2" s="5" t="s">
        <v>3</v>
      </c>
      <c r="C2" s="5" t="s">
        <v>1</v>
      </c>
      <c r="D2" s="5" t="s">
        <v>2</v>
      </c>
      <c r="E2" s="5" t="s">
        <v>0</v>
      </c>
      <c r="F2" s="5" t="s">
        <v>28</v>
      </c>
      <c r="G2" s="11" t="s">
        <v>10</v>
      </c>
      <c r="H2" s="124" t="s">
        <v>33</v>
      </c>
      <c r="I2" s="5" t="s">
        <v>4</v>
      </c>
      <c r="J2" s="5" t="s">
        <v>5</v>
      </c>
      <c r="K2" s="5" t="s">
        <v>6</v>
      </c>
      <c r="L2" s="12" t="s">
        <v>37</v>
      </c>
      <c r="M2" s="12" t="s">
        <v>38</v>
      </c>
    </row>
    <row r="3" spans="2:13" ht="15">
      <c r="B3" s="15">
        <v>1</v>
      </c>
      <c r="C3" s="15">
        <f>'PÓŁFIN GR B'!C3</f>
        <v>1463</v>
      </c>
      <c r="D3" s="15" t="str">
        <f>'PÓŁFIN GR B'!D3</f>
        <v>B</v>
      </c>
      <c r="E3" s="16" t="str">
        <f>'PÓŁFIN GR B'!E3</f>
        <v>WÓJCIK ADAM</v>
      </c>
      <c r="F3" s="16" t="str">
        <f>'PÓŁFIN GR B'!F3</f>
        <v>TKB TORUŃ</v>
      </c>
      <c r="G3" s="13">
        <f>'PÓŁFIN GR B'!H3</f>
        <v>0</v>
      </c>
      <c r="H3" s="123">
        <v>60</v>
      </c>
      <c r="I3" s="4">
        <v>214</v>
      </c>
      <c r="J3" s="4">
        <v>211</v>
      </c>
      <c r="K3" s="4">
        <v>196</v>
      </c>
      <c r="L3" s="12">
        <f>SUM(H3:K3)+(G3*3)</f>
        <v>681</v>
      </c>
      <c r="M3" s="21">
        <f>SUM(I3+J3+K3)/3</f>
        <v>207</v>
      </c>
    </row>
    <row r="4" spans="2:13" ht="15">
      <c r="B4" s="15">
        <v>2</v>
      </c>
      <c r="C4" s="15">
        <f>'PÓŁFIN GR B'!C6</f>
        <v>9425</v>
      </c>
      <c r="D4" s="15" t="str">
        <f>'PÓŁFIN GR B'!D6</f>
        <v>B</v>
      </c>
      <c r="E4" s="16" t="str">
        <f>'PÓŁFIN GR B'!E6</f>
        <v>HOŃCZAK JAN</v>
      </c>
      <c r="F4" s="16" t="str">
        <f>'PÓŁFIN GR B'!F6</f>
        <v>FUN GRUDZIĄDZ</v>
      </c>
      <c r="G4" s="13">
        <f>'PÓŁFIN GR B'!H6</f>
        <v>0</v>
      </c>
      <c r="H4" s="123">
        <v>40</v>
      </c>
      <c r="I4" s="4">
        <v>174</v>
      </c>
      <c r="J4" s="4">
        <v>218</v>
      </c>
      <c r="K4" s="4">
        <v>194</v>
      </c>
      <c r="L4" s="12">
        <f>SUM(H4:K4)+(G4*3)</f>
        <v>626</v>
      </c>
      <c r="M4" s="21">
        <f>SUM(I4+J4+K4)/3</f>
        <v>195.33333333333334</v>
      </c>
    </row>
    <row r="5" spans="2:13" ht="15">
      <c r="B5" s="15">
        <v>3</v>
      </c>
      <c r="C5" s="15">
        <f>'PÓŁFIN GR B'!C4</f>
        <v>2023</v>
      </c>
      <c r="D5" s="15" t="str">
        <f>'PÓŁFIN GR B'!D4</f>
        <v>B</v>
      </c>
      <c r="E5" s="16" t="str">
        <f>'PÓŁFIN GR B'!E4</f>
        <v>HULECKI JANUSZ</v>
      </c>
      <c r="F5" s="16">
        <f>'PÓŁFIN GR B'!F4</f>
        <v>0</v>
      </c>
      <c r="G5" s="88">
        <f>'PÓŁFIN GR B'!H4</f>
        <v>5</v>
      </c>
      <c r="H5" s="123">
        <v>35</v>
      </c>
      <c r="I5" s="4">
        <v>177</v>
      </c>
      <c r="J5" s="4">
        <v>167</v>
      </c>
      <c r="K5" s="4">
        <v>193</v>
      </c>
      <c r="L5" s="12">
        <f>SUM(H5:K5)+(G5*3)</f>
        <v>587</v>
      </c>
      <c r="M5" s="21">
        <f>SUM(I5+J5+K5)/3</f>
        <v>179</v>
      </c>
    </row>
    <row r="6" spans="2:13" ht="15">
      <c r="B6" s="15">
        <v>4</v>
      </c>
      <c r="C6" s="15">
        <f>'PÓŁFIN GR B'!C5</f>
        <v>9456</v>
      </c>
      <c r="D6" s="15" t="str">
        <f>'PÓŁFIN GR B'!D5</f>
        <v>B</v>
      </c>
      <c r="E6" s="16" t="str">
        <f>'PÓŁFIN GR B'!E5</f>
        <v>GACKOWSKI JANUSZ</v>
      </c>
      <c r="F6" s="16">
        <f>'PÓŁFIN GR B'!F5</f>
        <v>0</v>
      </c>
      <c r="G6" s="88">
        <f>'PÓŁFIN GR B'!H5</f>
        <v>5</v>
      </c>
      <c r="H6" s="123">
        <v>15</v>
      </c>
      <c r="I6" s="4">
        <v>159</v>
      </c>
      <c r="J6" s="4">
        <v>183</v>
      </c>
      <c r="K6" s="4">
        <v>165</v>
      </c>
      <c r="L6" s="12">
        <f>SUM(H6:K6)+(G6*3)</f>
        <v>537</v>
      </c>
      <c r="M6" s="21">
        <f>SUM(I6+J6+K6)/3</f>
        <v>169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Martin</dc:creator>
  <cp:keywords/>
  <dc:description/>
  <cp:lastModifiedBy>Grażyna Martin</cp:lastModifiedBy>
  <dcterms:created xsi:type="dcterms:W3CDTF">2017-10-03T19:32:52Z</dcterms:created>
  <dcterms:modified xsi:type="dcterms:W3CDTF">2017-10-11T18:07:03Z</dcterms:modified>
  <cp:category/>
  <cp:version/>
  <cp:contentType/>
  <cp:contentStatus/>
</cp:coreProperties>
</file>